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9405" activeTab="0"/>
  </bookViews>
  <sheets>
    <sheet name="02結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<sst xmlns="http://schemas.openxmlformats.org/spreadsheetml/2006/main" count="35" uniqueCount="32">
  <si>
    <t>截止本月底止累計數</t>
  </si>
  <si>
    <t>105年2月份學校午餐費收支結算表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</si>
  <si>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</si>
  <si>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</si>
  <si>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</si>
  <si>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</si>
  <si>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</si>
  <si>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</si>
  <si>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</si>
  <si>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</si>
  <si>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</si>
  <si>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一、1.2月份午餐費於1月份收取，故本月份無午餐收費收入。 
二、兼課教師繳2-6月午餐費700元。
三、四人補繳午餐費2860元。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</si>
  <si>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</si>
  <si>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</si>
  <si>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</si>
  <si>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</si>
  <si>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</si>
  <si>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</si>
  <si>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</si>
  <si>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</si>
  <si>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</si>
  <si>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</si>
  <si>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</si>
  <si>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</si>
  <si>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</si>
  <si>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</si>
  <si>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</si>
  <si>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</si>
  <si>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</si>
  <si>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</si>
  <si>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</si>
  <si>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 xml:space="preserve">製表            出納              會計              稽核              執行秘書               校長   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</si>
</sst>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</numFmts>
  <fonts count="9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2" fontId="5" fillId="0" borderId="2" xfId="15" applyNumberFormat="1" applyFont="1" applyBorder="1" applyAlignment="1">
      <alignment horizontal="center" vertical="center"/>
    </xf>
    <xf numFmtId="182" fontId="5" fillId="0" borderId="2" xfId="15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top" wrapText="1"/>
    </xf>
    <xf numFmtId="10" fontId="5" fillId="0" borderId="2" xfId="18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9" fontId="5" fillId="0" borderId="2" xfId="18" applyFont="1" applyBorder="1" applyAlignment="1">
      <alignment vertical="center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182" fontId="5" fillId="0" borderId="0" xfId="15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2025;&#26032;1040901&#36215;\&#21320;&#39184;\&#26376;&#22577;\104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13">
        <row r="1">
          <cell r="A1" t="str">
            <v>嘉義縣立嘉新國民中學</v>
          </cell>
        </row>
      </sheetData>
      <sheetData sheetId="14">
        <row r="4">
          <cell r="P4">
            <v>167713</v>
          </cell>
        </row>
        <row r="24">
          <cell r="G24">
            <v>18673</v>
          </cell>
          <cell r="H24">
            <v>40812</v>
          </cell>
          <cell r="I24">
            <v>3960</v>
          </cell>
          <cell r="J24">
            <v>5488</v>
          </cell>
          <cell r="K24">
            <v>34356</v>
          </cell>
          <cell r="L24">
            <v>0</v>
          </cell>
          <cell r="M24">
            <v>2100</v>
          </cell>
          <cell r="N24">
            <v>8135</v>
          </cell>
        </row>
        <row r="25">
          <cell r="G25">
            <v>174924</v>
          </cell>
          <cell r="H25">
            <v>776730</v>
          </cell>
          <cell r="I25">
            <v>22440</v>
          </cell>
          <cell r="J25">
            <v>44627</v>
          </cell>
          <cell r="L25">
            <v>78322</v>
          </cell>
          <cell r="M25">
            <v>36400</v>
          </cell>
          <cell r="N25">
            <v>61644</v>
          </cell>
          <cell r="P25">
            <v>57749</v>
          </cell>
        </row>
        <row r="28">
          <cell r="F28">
            <v>700</v>
          </cell>
          <cell r="G28">
            <v>2860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pane ySplit="3" topLeftCell="BM4" activePane="bottomLeft" state="frozen"/>
      <selection pane="topLeft" activeCell="A1" sqref="A1"/>
      <selection pane="bottomLeft" activeCell="E14" sqref="E14"/>
    </sheetView>
  </sheetViews>
  <sheetFormatPr defaultColWidth="8.875" defaultRowHeight="16.5"/>
  <cols>
    <col min="1" max="1" width="13.875" style="3" customWidth="1"/>
    <col min="2" max="2" width="12.625" style="19" customWidth="1"/>
    <col min="3" max="3" width="42.375" style="3" customWidth="1"/>
    <col min="4" max="4" width="14.875" style="3" customWidth="1"/>
    <col min="5" max="5" width="13.625" style="19" customWidth="1"/>
    <col min="6" max="6" width="12.625" style="3" customWidth="1"/>
    <col min="7" max="7" width="13.25390625" style="19" customWidth="1"/>
    <col min="8" max="8" width="11.75390625" style="3" customWidth="1"/>
    <col min="9" max="16384" width="8.875" style="3" customWidth="1"/>
  </cols>
  <sheetData>
    <row r="1" spans="1:8" ht="25.5">
      <c r="A1" s="1" t="str">
        <f>'[1]01結算'!A1:C1</f>
        <v>嘉義縣立嘉新國民中學</v>
      </c>
      <c r="B1" s="1"/>
      <c r="C1" s="1"/>
      <c r="D1" s="2" t="s">
        <v>1</v>
      </c>
      <c r="E1" s="2"/>
      <c r="F1" s="2"/>
      <c r="G1" s="2"/>
      <c r="H1" s="2"/>
    </row>
    <row r="2" spans="1:8" ht="25.5" customHeight="1">
      <c r="A2" s="4" t="s">
        <v>2</v>
      </c>
      <c r="B2" s="4"/>
      <c r="C2" s="4"/>
      <c r="D2" s="4" t="s">
        <v>3</v>
      </c>
      <c r="E2" s="4"/>
      <c r="F2" s="4"/>
      <c r="G2" s="4" t="s">
        <v>0</v>
      </c>
      <c r="H2" s="4"/>
    </row>
    <row r="3" spans="1:8" ht="25.5" customHeight="1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5" customHeight="1">
      <c r="A4" s="5" t="s">
        <v>10</v>
      </c>
      <c r="B4" s="7">
        <f>'[1]02分類帳'!P4</f>
        <v>167713</v>
      </c>
      <c r="C4" s="8" t="s">
        <v>11</v>
      </c>
      <c r="D4" s="5" t="s">
        <v>12</v>
      </c>
      <c r="E4" s="7">
        <f>'[1]02分類帳'!G24</f>
        <v>18673</v>
      </c>
      <c r="F4" s="9">
        <f>E4/E13</f>
        <v>0.16448504281033086</v>
      </c>
      <c r="G4" s="7">
        <f>'[1]02分類帳'!G25</f>
        <v>174924</v>
      </c>
      <c r="H4" s="9">
        <f>G4/(G13)</f>
        <v>0.14227906458453138</v>
      </c>
    </row>
    <row r="5" spans="1:8" ht="25.5" customHeight="1">
      <c r="A5" s="5" t="s">
        <v>13</v>
      </c>
      <c r="B5" s="7">
        <f>'[1]02分類帳'!F28</f>
        <v>700</v>
      </c>
      <c r="C5" s="10"/>
      <c r="D5" s="5" t="s">
        <v>14</v>
      </c>
      <c r="E5" s="7">
        <f>'[1]02分類帳'!H24</f>
        <v>40812</v>
      </c>
      <c r="F5" s="9">
        <f>E5/(E13)</f>
        <v>0.35950107466262643</v>
      </c>
      <c r="G5" s="7">
        <f>'[1]02分類帳'!H25</f>
        <v>776730</v>
      </c>
      <c r="H5" s="9">
        <f>G5/(G13)</f>
        <v>0.6317739008640498</v>
      </c>
    </row>
    <row r="6" spans="1:8" ht="29.25" customHeight="1">
      <c r="A6" s="11" t="s">
        <v>15</v>
      </c>
      <c r="B6" s="7">
        <f>'[1]02分類帳'!G28</f>
        <v>2860</v>
      </c>
      <c r="C6" s="10"/>
      <c r="D6" s="5" t="s">
        <v>16</v>
      </c>
      <c r="E6" s="7">
        <f>'[1]02分類帳'!I24</f>
        <v>3960</v>
      </c>
      <c r="F6" s="9">
        <f>E6/(E13)</f>
        <v>0.03488249180789965</v>
      </c>
      <c r="G6" s="7">
        <f>'[1]02分類帳'!I25</f>
        <v>22440</v>
      </c>
      <c r="H6" s="9">
        <f>G6/(G13)</f>
        <v>0.01825216785162061</v>
      </c>
    </row>
    <row r="7" spans="1:8" ht="30.75" customHeight="1">
      <c r="A7" s="12" t="s">
        <v>17</v>
      </c>
      <c r="B7" s="7"/>
      <c r="C7" s="10"/>
      <c r="D7" s="5" t="s">
        <v>18</v>
      </c>
      <c r="E7" s="7">
        <f>'[1]02分類帳'!J24</f>
        <v>5488</v>
      </c>
      <c r="F7" s="9">
        <f>E7/(E13)</f>
        <v>0.048342200768119514</v>
      </c>
      <c r="G7" s="7">
        <f>'[1]02分類帳'!J25</f>
        <v>44627</v>
      </c>
      <c r="H7" s="9">
        <f>G7/(G13)</f>
        <v>0.03629855145785531</v>
      </c>
    </row>
    <row r="8" spans="1:8" ht="30" customHeight="1">
      <c r="A8" s="12" t="s">
        <v>19</v>
      </c>
      <c r="B8" s="7">
        <f>'[1]02分類帳'!H28</f>
        <v>0</v>
      </c>
      <c r="C8" s="10"/>
      <c r="D8" s="5" t="s">
        <v>20</v>
      </c>
      <c r="E8" s="7">
        <f>'[1]02分類帳'!K24</f>
        <v>34356</v>
      </c>
      <c r="F8" s="9">
        <f>E8/E13</f>
        <v>0.302632042563687</v>
      </c>
      <c r="G8" s="7">
        <f>'[1]02分類帳'!K24</f>
        <v>34356</v>
      </c>
      <c r="H8" s="9">
        <f>G8/G13</f>
        <v>0.02794436179635819</v>
      </c>
    </row>
    <row r="9" spans="1:8" ht="30" customHeight="1">
      <c r="A9" s="13" t="s">
        <v>21</v>
      </c>
      <c r="B9" s="7">
        <f>'[1]02分類帳'!I28</f>
        <v>0</v>
      </c>
      <c r="C9" s="10"/>
      <c r="D9" s="5" t="s">
        <v>22</v>
      </c>
      <c r="E9" s="7">
        <f>'[1]02分類帳'!L24</f>
        <v>0</v>
      </c>
      <c r="F9" s="9">
        <f>E9/(E13)</f>
        <v>0</v>
      </c>
      <c r="G9" s="7">
        <f>'[1]02分類帳'!L25</f>
        <v>78322</v>
      </c>
      <c r="H9" s="9">
        <f>G9/(G13)</f>
        <v>0.06370527141152538</v>
      </c>
    </row>
    <row r="10" spans="1:8" ht="28.5" customHeight="1">
      <c r="A10" s="5" t="s">
        <v>23</v>
      </c>
      <c r="B10" s="7">
        <f>'[1]02分類帳'!J28</f>
        <v>0</v>
      </c>
      <c r="C10" s="10"/>
      <c r="D10" s="5" t="s">
        <v>24</v>
      </c>
      <c r="E10" s="7">
        <f>'[1]02分類帳'!M24</f>
        <v>2100</v>
      </c>
      <c r="F10" s="9">
        <f>E10/(E13)</f>
        <v>0.018498291110249816</v>
      </c>
      <c r="G10" s="7">
        <f>'[1]02分類帳'!M25</f>
        <v>36400</v>
      </c>
      <c r="H10" s="9">
        <f>G10/(G13)</f>
        <v>0.029606903288725058</v>
      </c>
    </row>
    <row r="11" spans="1:8" ht="24.75" customHeight="1">
      <c r="A11" s="13"/>
      <c r="B11" s="7">
        <f>'[1]02分類帳'!K28</f>
        <v>0</v>
      </c>
      <c r="C11" s="10"/>
      <c r="D11" s="5" t="s">
        <v>25</v>
      </c>
      <c r="E11" s="7">
        <f>'[1]02分類帳'!N24</f>
        <v>8135</v>
      </c>
      <c r="F11" s="9">
        <f>E11/(E13)</f>
        <v>0.07165885627708678</v>
      </c>
      <c r="G11" s="7">
        <f>'[1]02分類帳'!N25</f>
        <v>61644</v>
      </c>
      <c r="H11" s="9">
        <f>G11/(G13)</f>
        <v>0.05013977874533427</v>
      </c>
    </row>
    <row r="12" spans="1:8" ht="22.5" customHeight="1">
      <c r="A12" s="5"/>
      <c r="B12" s="7">
        <f>'[1]02分類帳'!M28</f>
        <v>0</v>
      </c>
      <c r="C12" s="14"/>
      <c r="D12" s="13"/>
      <c r="E12" s="7"/>
      <c r="F12" s="9"/>
      <c r="G12" s="7"/>
      <c r="H12" s="9"/>
    </row>
    <row r="13" spans="1:8" ht="33" customHeight="1">
      <c r="A13" s="5"/>
      <c r="B13" s="7">
        <f>'[1]02分類帳'!N28</f>
        <v>0</v>
      </c>
      <c r="C13" s="14"/>
      <c r="D13" s="5" t="s">
        <v>26</v>
      </c>
      <c r="E13" s="7">
        <f>SUM(E4:E12)</f>
        <v>113524</v>
      </c>
      <c r="F13" s="9">
        <f>(E13)/(E13)</f>
        <v>1</v>
      </c>
      <c r="G13" s="7">
        <f>SUM(G4:G12)</f>
        <v>1229443</v>
      </c>
      <c r="H13" s="9">
        <f>(G13-G8)/(G13-G8)</f>
        <v>1</v>
      </c>
    </row>
    <row r="14" spans="1:8" ht="30.75" customHeight="1">
      <c r="A14" s="5" t="s">
        <v>27</v>
      </c>
      <c r="B14" s="7">
        <f>SUM(B5:B13)</f>
        <v>3560</v>
      </c>
      <c r="C14" s="14"/>
      <c r="D14" s="5" t="s">
        <v>28</v>
      </c>
      <c r="E14" s="7">
        <f>'[1]02分類帳'!P25</f>
        <v>57749</v>
      </c>
      <c r="F14" s="9"/>
      <c r="G14" s="7">
        <f>E14</f>
        <v>57749</v>
      </c>
      <c r="H14" s="9"/>
    </row>
    <row r="15" spans="1:8" ht="34.5" customHeight="1">
      <c r="A15" s="5" t="s">
        <v>29</v>
      </c>
      <c r="B15" s="7">
        <f>B14+B4</f>
        <v>171273</v>
      </c>
      <c r="C15" s="15"/>
      <c r="D15" s="5" t="s">
        <v>29</v>
      </c>
      <c r="E15" s="7">
        <f>E13+E14</f>
        <v>171273</v>
      </c>
      <c r="F15" s="16">
        <f>SUM(F4:F11)</f>
        <v>1.0000000000000002</v>
      </c>
      <c r="G15" s="7">
        <f>G13+G14</f>
        <v>1287192</v>
      </c>
      <c r="H15" s="16">
        <f>SUM(H4:H11)</f>
        <v>1.0000000000000002</v>
      </c>
    </row>
    <row r="16" spans="1:8" ht="68.25" customHeight="1">
      <c r="A16" s="5" t="s">
        <v>30</v>
      </c>
      <c r="B16" s="17"/>
      <c r="C16" s="17"/>
      <c r="D16" s="17"/>
      <c r="E16" s="17"/>
      <c r="F16" s="17"/>
      <c r="G16" s="17"/>
      <c r="H16" s="17"/>
    </row>
    <row r="17" spans="1:8" ht="27" customHeight="1">
      <c r="A17" s="18" t="s">
        <v>31</v>
      </c>
      <c r="B17" s="18"/>
      <c r="C17" s="18"/>
      <c r="D17" s="18"/>
      <c r="E17" s="18"/>
      <c r="F17" s="18"/>
      <c r="G17" s="18"/>
      <c r="H17" s="18"/>
    </row>
  </sheetData>
  <mergeCells count="8">
    <mergeCell ref="D1:H1"/>
    <mergeCell ref="A1:C1"/>
    <mergeCell ref="B16:H16"/>
    <mergeCell ref="A17:H17"/>
    <mergeCell ref="C4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2016-03-18T03:49:36Z</dcterms:created>
  <dcterms:modified xsi:type="dcterms:W3CDTF">2016-03-18T03:49:56Z</dcterms:modified>
  <cp:category/>
  <cp:version/>
  <cp:contentType/>
  <cp:contentStatus/>
</cp:coreProperties>
</file>