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03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<sst xmlns="http://schemas.openxmlformats.org/spreadsheetml/2006/main" count="35" uniqueCount="32">
  <si>
    <t>截止本月底止累計數</t>
  </si>
  <si>
    <t>105年03月份學校午餐費收支結算表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</si>
  <si>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</si>
  <si>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</si>
  <si>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</si>
  <si>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</si>
  <si>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</si>
  <si>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</si>
  <si>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</si>
  <si>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</si>
  <si>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</si>
  <si>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一、本月每人收午餐費715元。
二、應收午餐費
      學生335人.
      教職員27人(1人繳420元.)
       (未計兼代課教師)
      合  計362人 共258,535元。
三、補助午餐費計85人,共60,775元:
    (一)縣府:計85人,共60,775元。    
四、本月已預繳4-6月午餐費計267,210元:
    (一)1.2年級70人,金額150,150元.
          70人*3個月*715元=150,150元
    (二)3年級53人,金額98,050元.
          (53*2*715+53*1*420).6月收420元.
    (三)教職員預收4月午餐19,010元
六、未繳5人,共3,575元。
七、代課教師2月午餐費210元。
本月午餐費收款數:
258535-60775+267210-3575+210=461605元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</si>
  <si>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</si>
  <si>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</si>
  <si>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</si>
  <si>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</si>
  <si>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</si>
  <si>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</si>
  <si>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</si>
  <si>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</si>
  <si>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</si>
  <si>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</si>
  <si>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</si>
  <si>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</si>
  <si>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</si>
  <si>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</si>
  <si>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</si>
  <si>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</si>
  <si>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</si>
  <si>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</si>
  <si>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</si>
  <si>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  執行秘書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</si>
</sst>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2" fontId="5" fillId="0" borderId="8" xfId="15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2" fontId="5" fillId="0" borderId="8" xfId="15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10" fontId="5" fillId="0" borderId="8" xfId="18" applyNumberFormat="1" applyFont="1" applyBorder="1" applyAlignment="1">
      <alignment vertical="center"/>
    </xf>
    <xf numFmtId="0" fontId="0" fillId="0" borderId="11" xfId="0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9" fontId="5" fillId="0" borderId="8" xfId="18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2025;&#26032;1040901&#36215;\&#21320;&#39184;\&#26376;&#22577;\104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5">
        <row r="1">
          <cell r="A1" t="str">
            <v>嘉義縣立嘉新國民中學</v>
          </cell>
        </row>
      </sheetData>
      <sheetData sheetId="16">
        <row r="4">
          <cell r="P4">
            <v>57749</v>
          </cell>
        </row>
        <row r="30">
          <cell r="G30">
            <v>17268</v>
          </cell>
          <cell r="H30">
            <v>128934</v>
          </cell>
          <cell r="I30">
            <v>6600</v>
          </cell>
          <cell r="J30">
            <v>10115</v>
          </cell>
          <cell r="K30">
            <v>38672</v>
          </cell>
          <cell r="L30">
            <v>6450</v>
          </cell>
          <cell r="M30">
            <v>8300</v>
          </cell>
          <cell r="N30">
            <v>13723</v>
          </cell>
        </row>
        <row r="31">
          <cell r="G31">
            <v>192192</v>
          </cell>
          <cell r="H31">
            <v>905664</v>
          </cell>
          <cell r="I31">
            <v>29040</v>
          </cell>
          <cell r="J31">
            <v>54742</v>
          </cell>
          <cell r="K31">
            <v>289163</v>
          </cell>
          <cell r="L31">
            <v>84772</v>
          </cell>
          <cell r="M31">
            <v>44700</v>
          </cell>
          <cell r="N31">
            <v>75367</v>
          </cell>
          <cell r="P31">
            <v>289292</v>
          </cell>
        </row>
        <row r="34">
          <cell r="F34">
            <v>461605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B16" sqref="B16:H16"/>
    </sheetView>
  </sheetViews>
  <sheetFormatPr defaultColWidth="8.875" defaultRowHeight="16.5"/>
  <cols>
    <col min="1" max="1" width="13.875" style="3" customWidth="1"/>
    <col min="2" max="2" width="12.625" style="27" customWidth="1"/>
    <col min="3" max="3" width="42.375" style="3" customWidth="1"/>
    <col min="4" max="4" width="14.875" style="3" customWidth="1"/>
    <col min="5" max="5" width="13.625" style="27" customWidth="1"/>
    <col min="6" max="6" width="12.625" style="3" customWidth="1"/>
    <col min="7" max="7" width="13.25390625" style="27" customWidth="1"/>
    <col min="8" max="8" width="11.75390625" style="3" customWidth="1"/>
    <col min="9" max="16384" width="8.875" style="3" customWidth="1"/>
  </cols>
  <sheetData>
    <row r="1" spans="1:8" ht="26.25" thickBot="1">
      <c r="A1" s="1" t="str">
        <f>'[1]02結算'!A1:C1</f>
        <v>嘉義縣立嘉新國民中學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5"/>
      <c r="C2" s="6"/>
      <c r="D2" s="7" t="s">
        <v>3</v>
      </c>
      <c r="E2" s="5"/>
      <c r="F2" s="6"/>
      <c r="G2" s="7" t="s">
        <v>0</v>
      </c>
      <c r="H2" s="8"/>
    </row>
    <row r="3" spans="1:8" ht="25.5" customHeight="1">
      <c r="A3" s="9" t="s">
        <v>4</v>
      </c>
      <c r="B3" s="10" t="s">
        <v>5</v>
      </c>
      <c r="C3" s="11" t="s">
        <v>6</v>
      </c>
      <c r="D3" s="11" t="s">
        <v>7</v>
      </c>
      <c r="E3" s="10" t="s">
        <v>8</v>
      </c>
      <c r="F3" s="11" t="s">
        <v>9</v>
      </c>
      <c r="G3" s="10" t="s">
        <v>8</v>
      </c>
      <c r="H3" s="12" t="s">
        <v>9</v>
      </c>
    </row>
    <row r="4" spans="1:8" ht="25.5" customHeight="1">
      <c r="A4" s="11" t="s">
        <v>10</v>
      </c>
      <c r="B4" s="13">
        <f>'[1]03分類帳'!P4</f>
        <v>57749</v>
      </c>
      <c r="C4" s="14" t="s">
        <v>11</v>
      </c>
      <c r="D4" s="11" t="s">
        <v>12</v>
      </c>
      <c r="E4" s="13">
        <f>'[1]03分類帳'!G30</f>
        <v>17268</v>
      </c>
      <c r="F4" s="15">
        <f>E4/E13</f>
        <v>0.07505802783597465</v>
      </c>
      <c r="G4" s="13">
        <f>'[1]03分類帳'!G31</f>
        <v>192192</v>
      </c>
      <c r="H4" s="15">
        <f>G4/(G13)</f>
        <v>0.1146976677567974</v>
      </c>
    </row>
    <row r="5" spans="1:8" ht="25.5" customHeight="1">
      <c r="A5" s="11" t="s">
        <v>13</v>
      </c>
      <c r="B5" s="13">
        <f>'[1]03分類帳'!F34</f>
        <v>461605</v>
      </c>
      <c r="C5" s="16"/>
      <c r="D5" s="11" t="s">
        <v>14</v>
      </c>
      <c r="E5" s="13">
        <f>'[1]03分類帳'!H30</f>
        <v>128934</v>
      </c>
      <c r="F5" s="15">
        <f>E5/(E13)</f>
        <v>0.5604315358468587</v>
      </c>
      <c r="G5" s="13">
        <f>'[1]03分類帳'!H31</f>
        <v>905664</v>
      </c>
      <c r="H5" s="15">
        <f>G5/(G13)</f>
        <v>0.5404884103984149</v>
      </c>
    </row>
    <row r="6" spans="1:8" ht="29.25" customHeight="1">
      <c r="A6" s="17" t="s">
        <v>15</v>
      </c>
      <c r="B6" s="13">
        <f>'[1]03分類帳'!G34</f>
        <v>0</v>
      </c>
      <c r="C6" s="16"/>
      <c r="D6" s="11" t="s">
        <v>16</v>
      </c>
      <c r="E6" s="13">
        <f>'[1]03分類帳'!I30</f>
        <v>6600</v>
      </c>
      <c r="F6" s="15">
        <f>E6/(E13)</f>
        <v>0.028687918908815883</v>
      </c>
      <c r="G6" s="13">
        <f>'[1]03分類帳'!I31</f>
        <v>29040</v>
      </c>
      <c r="H6" s="15">
        <f>G6/(G13)</f>
        <v>0.017330691556658947</v>
      </c>
    </row>
    <row r="7" spans="1:8" ht="30.75" customHeight="1">
      <c r="A7" s="18" t="s">
        <v>17</v>
      </c>
      <c r="B7" s="13">
        <f>'[1]03分類帳'!H34</f>
        <v>0</v>
      </c>
      <c r="C7" s="16"/>
      <c r="D7" s="11" t="s">
        <v>18</v>
      </c>
      <c r="E7" s="13">
        <f>'[1]03分類帳'!J30</f>
        <v>10115</v>
      </c>
      <c r="F7" s="15">
        <f>E7/(E13)</f>
        <v>0.0439664090549504</v>
      </c>
      <c r="G7" s="13">
        <f>'[1]03分類帳'!J31</f>
        <v>54742</v>
      </c>
      <c r="H7" s="15">
        <f>G7/(G13)</f>
        <v>0.03266930844334105</v>
      </c>
    </row>
    <row r="8" spans="1:8" ht="30.75" customHeight="1">
      <c r="A8" s="18" t="s">
        <v>19</v>
      </c>
      <c r="B8" s="13">
        <f>'[1]03分類帳'!I34</f>
        <v>0</v>
      </c>
      <c r="C8" s="16"/>
      <c r="D8" s="11" t="s">
        <v>20</v>
      </c>
      <c r="E8" s="13">
        <f>'[1]03分類帳'!K30</f>
        <v>38672</v>
      </c>
      <c r="F8" s="15">
        <f>E8/E13</f>
        <v>0.1680938181881406</v>
      </c>
      <c r="G8" s="13">
        <f>'[1]03分類帳'!K31</f>
        <v>289163</v>
      </c>
      <c r="H8" s="15">
        <f>G8/G13</f>
        <v>0.17256869017211335</v>
      </c>
    </row>
    <row r="9" spans="1:8" ht="32.25" customHeight="1">
      <c r="A9" s="19" t="s">
        <v>21</v>
      </c>
      <c r="B9" s="13">
        <f>'[1]03分類帳'!J34</f>
        <v>0</v>
      </c>
      <c r="C9" s="16"/>
      <c r="D9" s="11" t="s">
        <v>22</v>
      </c>
      <c r="E9" s="13">
        <f>'[1]03分類帳'!L30</f>
        <v>6450</v>
      </c>
      <c r="F9" s="15">
        <f>E9/(E13)</f>
        <v>0.028035920751797342</v>
      </c>
      <c r="G9" s="13">
        <f>'[1]03分類帳'!L31</f>
        <v>84772</v>
      </c>
      <c r="H9" s="15">
        <f>G9/(G13)</f>
        <v>0.05059081903034065</v>
      </c>
    </row>
    <row r="10" spans="1:8" ht="25.5" customHeight="1">
      <c r="A10" s="11" t="s">
        <v>23</v>
      </c>
      <c r="B10" s="13">
        <f>'[1]03分類帳'!K34</f>
        <v>0</v>
      </c>
      <c r="C10" s="16"/>
      <c r="D10" s="11" t="s">
        <v>24</v>
      </c>
      <c r="E10" s="13">
        <f>'[1]03分類帳'!M30</f>
        <v>8300</v>
      </c>
      <c r="F10" s="15">
        <f>E10/(E13)</f>
        <v>0.03607723135502604</v>
      </c>
      <c r="G10" s="13">
        <f>'[1]03分類帳'!M31</f>
        <v>44700</v>
      </c>
      <c r="H10" s="15">
        <f>G10/(G13)</f>
        <v>0.026676374400229165</v>
      </c>
    </row>
    <row r="11" spans="1:8" ht="24" customHeight="1">
      <c r="A11" s="19"/>
      <c r="B11" s="13">
        <f>'[1]03分類帳'!L34</f>
        <v>0</v>
      </c>
      <c r="C11" s="16"/>
      <c r="D11" s="11" t="s">
        <v>25</v>
      </c>
      <c r="E11" s="13">
        <f>'[1]03分類帳'!N30</f>
        <v>13723</v>
      </c>
      <c r="F11" s="15">
        <f>E11/(E13)</f>
        <v>0.05964913805843642</v>
      </c>
      <c r="G11" s="13">
        <f>'[1]03分類帳'!N31</f>
        <v>75367</v>
      </c>
      <c r="H11" s="15">
        <f>G11/(G13)</f>
        <v>0.04497803824210451</v>
      </c>
    </row>
    <row r="12" spans="1:8" ht="20.25" customHeight="1">
      <c r="A12" s="11"/>
      <c r="B12" s="13">
        <f>'[1]03分類帳'!M34</f>
        <v>0</v>
      </c>
      <c r="C12" s="16"/>
      <c r="D12" s="19"/>
      <c r="E12" s="13"/>
      <c r="F12" s="15"/>
      <c r="G12" s="13"/>
      <c r="H12" s="15"/>
    </row>
    <row r="13" spans="1:8" ht="33" customHeight="1">
      <c r="A13" s="9"/>
      <c r="B13" s="13">
        <f>'[1]03分類帳'!N34</f>
        <v>0</v>
      </c>
      <c r="C13" s="16"/>
      <c r="D13" s="11" t="s">
        <v>26</v>
      </c>
      <c r="E13" s="13">
        <f>SUM(E4:E12)</f>
        <v>230062</v>
      </c>
      <c r="F13" s="15">
        <f>(E13)/(E13)</f>
        <v>1</v>
      </c>
      <c r="G13" s="13">
        <f>SUM(G4:G12)</f>
        <v>1675640</v>
      </c>
      <c r="H13" s="15">
        <f>(G13-G8)/(G13-G8)</f>
        <v>1</v>
      </c>
    </row>
    <row r="14" spans="1:8" ht="32.25" customHeight="1">
      <c r="A14" s="9" t="s">
        <v>27</v>
      </c>
      <c r="B14" s="13">
        <f>SUM(B5:B13)</f>
        <v>461605</v>
      </c>
      <c r="C14" s="16"/>
      <c r="D14" s="11" t="s">
        <v>28</v>
      </c>
      <c r="E14" s="13">
        <f>'[1]03分類帳'!P31</f>
        <v>289292</v>
      </c>
      <c r="F14" s="15"/>
      <c r="G14" s="13">
        <f>E14</f>
        <v>289292</v>
      </c>
      <c r="H14" s="15"/>
    </row>
    <row r="15" spans="1:8" ht="33" customHeight="1">
      <c r="A15" s="9" t="s">
        <v>29</v>
      </c>
      <c r="B15" s="13">
        <f>B14+B4</f>
        <v>519354</v>
      </c>
      <c r="C15" s="20"/>
      <c r="D15" s="11" t="s">
        <v>29</v>
      </c>
      <c r="E15" s="13">
        <f>E13+E14</f>
        <v>519354</v>
      </c>
      <c r="F15" s="21">
        <f>SUM(F4:F11)</f>
        <v>1</v>
      </c>
      <c r="G15" s="13">
        <f>G13+G14</f>
        <v>1964932</v>
      </c>
      <c r="H15" s="21">
        <f>SUM(H4:H11)</f>
        <v>1</v>
      </c>
    </row>
    <row r="16" spans="1:8" ht="66.75" customHeight="1" thickBot="1">
      <c r="A16" s="22" t="s">
        <v>30</v>
      </c>
      <c r="B16" s="23"/>
      <c r="C16" s="24"/>
      <c r="D16" s="24"/>
      <c r="E16" s="24"/>
      <c r="F16" s="24"/>
      <c r="G16" s="24"/>
      <c r="H16" s="25"/>
    </row>
    <row r="17" spans="1:8" ht="27" customHeight="1">
      <c r="A17" s="26" t="s">
        <v>31</v>
      </c>
      <c r="B17" s="26"/>
      <c r="C17" s="26"/>
      <c r="D17" s="26"/>
      <c r="E17" s="26"/>
      <c r="F17" s="26"/>
      <c r="G17" s="26"/>
      <c r="H17" s="26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2016-04-13T01:59:07Z</dcterms:created>
  <dcterms:modified xsi:type="dcterms:W3CDTF">2016-04-13T01:59:33Z</dcterms:modified>
  <cp:category/>
  <cp:version/>
  <cp:contentType/>
  <cp:contentStatus/>
</cp:coreProperties>
</file>