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4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<sst xmlns="http://schemas.openxmlformats.org/spreadsheetml/2006/main" count="35" uniqueCount="32">
  <si>
    <t>截止本月底止累計數</t>
  </si>
  <si>
    <t>105年04月份學校午餐費收支結算表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</si>
  <si>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</si>
  <si>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</si>
  <si>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</si>
  <si>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</si>
  <si>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</si>
  <si>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</si>
  <si>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</si>
  <si>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</si>
  <si>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</si>
  <si>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</si>
  <si>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</si>
  <si>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</si>
  <si>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</si>
  <si>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</si>
  <si>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</si>
  <si>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</si>
  <si>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</si>
  <si>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</si>
  <si>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</si>
  <si>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</si>
  <si>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</si>
  <si>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</si>
  <si>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</si>
  <si>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</si>
  <si>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</si>
  <si>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</si>
  <si>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</si>
  <si>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</si>
  <si>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</si>
  <si>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一、本月每人收午餐費715元。
二、應收午餐費
      學生335人.
      教職員27人(1人繳420元.)
       (未計兼代課教師)
      合  計362人 共258,535元。
三、補助午餐費計85人,共60,775元:
    (一)縣府:計85人,共60,775元。    
四、已於3月預繳本月午餐費計106,955元:
    (一)1.2年級70人,金額50,050元.
          70人*715元=50,050元
    (二)3年級53人,金額37,895元.
          53*1*715=37,895元
    (三)教職員於3月預收4月午餐19,010元
五、4月預繳5.6月午餐費3405元.
      三年級3人:715*3+420*3=3405元
六、未繳4人,共2,860元。
七、補繳3月午餐3人計2145元,尚有2人未繳3月午餐。
本月午餐費收款數:
258535-60775-106955+3405-2860=91350元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</si>
</sst>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025;&#26032;1040901&#36215;\&#21320;&#39184;\&#26376;&#22577;\104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嘉義縣立嘉新國民中學</v>
          </cell>
        </row>
      </sheetData>
      <sheetData sheetId="18">
        <row r="4">
          <cell r="P4">
            <v>289292</v>
          </cell>
        </row>
        <row r="23">
          <cell r="G23">
            <v>2415</v>
          </cell>
          <cell r="H23">
            <v>119776</v>
          </cell>
          <cell r="I23">
            <v>3960</v>
          </cell>
          <cell r="J23">
            <v>3410</v>
          </cell>
          <cell r="K23">
            <v>0</v>
          </cell>
          <cell r="L23">
            <v>15177</v>
          </cell>
          <cell r="M23">
            <v>0</v>
          </cell>
          <cell r="N23">
            <v>5135</v>
          </cell>
        </row>
        <row r="24">
          <cell r="G24">
            <v>194607</v>
          </cell>
          <cell r="H24">
            <v>1025440</v>
          </cell>
          <cell r="I24">
            <v>33000</v>
          </cell>
          <cell r="J24">
            <v>58152</v>
          </cell>
          <cell r="K24">
            <v>289163</v>
          </cell>
          <cell r="L24">
            <v>99949</v>
          </cell>
          <cell r="M24">
            <v>44700</v>
          </cell>
          <cell r="N24">
            <v>80502</v>
          </cell>
          <cell r="P24">
            <v>536789</v>
          </cell>
        </row>
        <row r="27">
          <cell r="F27">
            <v>91350</v>
          </cell>
          <cell r="G27">
            <v>2145</v>
          </cell>
          <cell r="I27">
            <v>303875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'[1]03結算'!A1:C1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'[1]04分類帳'!P4</f>
        <v>289292</v>
      </c>
      <c r="C4" s="8" t="s">
        <v>31</v>
      </c>
      <c r="D4" s="5" t="s">
        <v>11</v>
      </c>
      <c r="E4" s="7">
        <f>'[1]04分類帳'!G23</f>
        <v>2415</v>
      </c>
      <c r="F4" s="9">
        <f>E4/E13</f>
        <v>0.016113642884308714</v>
      </c>
      <c r="G4" s="7">
        <f>'[1]04分類帳'!G24</f>
        <v>194607</v>
      </c>
      <c r="H4" s="9">
        <f>G4/(G13)</f>
        <v>0.10660400665456779</v>
      </c>
    </row>
    <row r="5" spans="1:8" ht="25.5" customHeight="1">
      <c r="A5" s="5" t="s">
        <v>12</v>
      </c>
      <c r="B5" s="7">
        <f>'[1]04分類帳'!F27</f>
        <v>91350</v>
      </c>
      <c r="C5" s="10"/>
      <c r="D5" s="5" t="s">
        <v>13</v>
      </c>
      <c r="E5" s="7">
        <f>'[1]04分類帳'!H23</f>
        <v>119776</v>
      </c>
      <c r="F5" s="9">
        <f>E5/(E13)</f>
        <v>0.7991833085345592</v>
      </c>
      <c r="G5" s="7">
        <f>'[1]04分類帳'!H24</f>
        <v>1025440</v>
      </c>
      <c r="H5" s="9">
        <f>G5/(G13)</f>
        <v>0.561727032346524</v>
      </c>
    </row>
    <row r="6" spans="1:8" ht="29.25" customHeight="1">
      <c r="A6" s="11" t="s">
        <v>14</v>
      </c>
      <c r="B6" s="7">
        <f>'[1]04分類帳'!G27</f>
        <v>2145</v>
      </c>
      <c r="C6" s="10"/>
      <c r="D6" s="5" t="s">
        <v>15</v>
      </c>
      <c r="E6" s="7">
        <f>'[1]04分類帳'!I23</f>
        <v>3960</v>
      </c>
      <c r="F6" s="9">
        <f>E6/(E13)</f>
        <v>0.026422370940729818</v>
      </c>
      <c r="G6" s="7">
        <f>'[1]04分類帳'!I24</f>
        <v>33000</v>
      </c>
      <c r="H6" s="9">
        <f>G6/(G13)</f>
        <v>0.018077110379383768</v>
      </c>
    </row>
    <row r="7" spans="1:8" ht="30.75" customHeight="1">
      <c r="A7" s="12" t="s">
        <v>16</v>
      </c>
      <c r="B7" s="7">
        <f>'[1]04分類帳'!H27</f>
        <v>0</v>
      </c>
      <c r="C7" s="10"/>
      <c r="D7" s="5" t="s">
        <v>17</v>
      </c>
      <c r="E7" s="7">
        <f>'[1]04分類帳'!J23</f>
        <v>3410</v>
      </c>
      <c r="F7" s="9">
        <f>E7/(E13)</f>
        <v>0.022752597198961787</v>
      </c>
      <c r="G7" s="7">
        <f>'[1]04分類帳'!J24</f>
        <v>58152</v>
      </c>
      <c r="H7" s="9">
        <f>G7/(G13)</f>
        <v>0.031855155235815905</v>
      </c>
    </row>
    <row r="8" spans="1:8" ht="33" customHeight="1">
      <c r="A8" s="12" t="s">
        <v>18</v>
      </c>
      <c r="B8" s="7">
        <f>'[1]04分類帳'!I27</f>
        <v>303875</v>
      </c>
      <c r="C8" s="10"/>
      <c r="D8" s="5" t="s">
        <v>19</v>
      </c>
      <c r="E8" s="7">
        <f>'[1]04分類帳'!K23</f>
        <v>0</v>
      </c>
      <c r="F8" s="9">
        <f>E8/E13</f>
        <v>0</v>
      </c>
      <c r="G8" s="7">
        <f>'[1]04分類帳'!K24</f>
        <v>289163</v>
      </c>
      <c r="H8" s="9">
        <f>G8/G13</f>
        <v>0.15840095359496206</v>
      </c>
    </row>
    <row r="9" spans="1:8" ht="33" customHeight="1">
      <c r="A9" s="13" t="s">
        <v>20</v>
      </c>
      <c r="B9" s="7">
        <f>'[1]04分類帳'!J27</f>
        <v>0</v>
      </c>
      <c r="C9" s="10"/>
      <c r="D9" s="5" t="s">
        <v>21</v>
      </c>
      <c r="E9" s="7">
        <f>'[1]04分類帳'!L23</f>
        <v>15177</v>
      </c>
      <c r="F9" s="9">
        <f>E9/(E13)</f>
        <v>0.10126573832511526</v>
      </c>
      <c r="G9" s="7">
        <f>'[1]04分類帳'!L24</f>
        <v>99949</v>
      </c>
      <c r="H9" s="9">
        <f>G9/(G13)</f>
        <v>0.05475118500936449</v>
      </c>
    </row>
    <row r="10" spans="1:8" ht="27" customHeight="1">
      <c r="A10" s="5" t="s">
        <v>22</v>
      </c>
      <c r="B10" s="7">
        <f>'[1]04分類帳'!K27</f>
        <v>0</v>
      </c>
      <c r="C10" s="10"/>
      <c r="D10" s="5" t="s">
        <v>23</v>
      </c>
      <c r="E10" s="7">
        <f>'[1]04分類帳'!M23</f>
        <v>0</v>
      </c>
      <c r="F10" s="9">
        <f>E10/(E13)</f>
        <v>0</v>
      </c>
      <c r="G10" s="7">
        <f>'[1]04分類帳'!M24</f>
        <v>44700</v>
      </c>
      <c r="H10" s="9">
        <f>G10/(G13)</f>
        <v>0.02448626769571074</v>
      </c>
    </row>
    <row r="11" spans="1:8" ht="25.5" customHeight="1">
      <c r="A11" s="13"/>
      <c r="B11" s="7">
        <f>'[1]04分類帳'!L27</f>
        <v>0</v>
      </c>
      <c r="C11" s="10"/>
      <c r="D11" s="5" t="s">
        <v>24</v>
      </c>
      <c r="E11" s="7">
        <f>'[1]04分類帳'!N23</f>
        <v>5135</v>
      </c>
      <c r="F11" s="9">
        <f>E11/(E13)</f>
        <v>0.03426234211632515</v>
      </c>
      <c r="G11" s="7">
        <f>'[1]04分類帳'!N24</f>
        <v>80502</v>
      </c>
      <c r="H11" s="9">
        <f>G11/(G13)</f>
        <v>0.04409828908367128</v>
      </c>
    </row>
    <row r="12" spans="1:8" ht="21" customHeight="1">
      <c r="A12" s="5"/>
      <c r="B12" s="7">
        <f>'[1]04分類帳'!M27</f>
        <v>0</v>
      </c>
      <c r="C12" s="14"/>
      <c r="D12" s="5"/>
      <c r="E12" s="7"/>
      <c r="F12" s="9"/>
      <c r="G12" s="7"/>
      <c r="H12" s="9"/>
    </row>
    <row r="13" spans="1:8" ht="29.25" customHeight="1">
      <c r="A13" s="5"/>
      <c r="B13" s="7">
        <f>'[1]04分類帳'!N27</f>
        <v>0</v>
      </c>
      <c r="C13" s="14"/>
      <c r="D13" s="5" t="s">
        <v>25</v>
      </c>
      <c r="E13" s="7">
        <f>SUM(E4:E12)</f>
        <v>149873</v>
      </c>
      <c r="F13" s="9">
        <f>(E13)/(E13)</f>
        <v>1</v>
      </c>
      <c r="G13" s="7">
        <f>SUM(G4:G12)</f>
        <v>1825513</v>
      </c>
      <c r="H13" s="9">
        <f>(G13-G8)/(G13-G8)</f>
        <v>1</v>
      </c>
    </row>
    <row r="14" spans="1:8" ht="34.5" customHeight="1">
      <c r="A14" s="5" t="s">
        <v>26</v>
      </c>
      <c r="B14" s="7">
        <f>SUM(B5:B13)</f>
        <v>397370</v>
      </c>
      <c r="C14" s="14"/>
      <c r="D14" s="5" t="s">
        <v>27</v>
      </c>
      <c r="E14" s="7">
        <f>'[1]04分類帳'!P24</f>
        <v>536789</v>
      </c>
      <c r="F14" s="9"/>
      <c r="G14" s="7">
        <f>E14</f>
        <v>536789</v>
      </c>
      <c r="H14" s="9"/>
    </row>
    <row r="15" spans="1:8" ht="32.25" customHeight="1">
      <c r="A15" s="5" t="s">
        <v>28</v>
      </c>
      <c r="B15" s="7">
        <f>B4+B14</f>
        <v>686662</v>
      </c>
      <c r="C15" s="15"/>
      <c r="D15" s="5" t="s">
        <v>28</v>
      </c>
      <c r="E15" s="7">
        <f>E13+E14</f>
        <v>686662</v>
      </c>
      <c r="F15" s="16">
        <f>SUM(F4:F11)</f>
        <v>1</v>
      </c>
      <c r="G15" s="7">
        <f>G13+G14</f>
        <v>2362302</v>
      </c>
      <c r="H15" s="16">
        <f>SUM(H4:H11)</f>
        <v>1</v>
      </c>
    </row>
    <row r="16" spans="1:8" ht="66.75" customHeight="1">
      <c r="A16" s="5" t="s">
        <v>29</v>
      </c>
      <c r="B16" s="17"/>
      <c r="C16" s="17"/>
      <c r="D16" s="17"/>
      <c r="E16" s="17"/>
      <c r="F16" s="17"/>
      <c r="G16" s="17"/>
      <c r="H16" s="17"/>
    </row>
    <row r="17" spans="1:8" ht="27" customHeight="1">
      <c r="A17" s="18" t="s">
        <v>30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2016-05-10T08:08:42Z</dcterms:created>
  <dcterms:modified xsi:type="dcterms:W3CDTF">2016-05-10T08:09:22Z</dcterms:modified>
  <cp:category/>
  <cp:version/>
  <cp:contentType/>
  <cp:contentStatus/>
</cp:coreProperties>
</file>