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315" windowHeight="9405" activeTab="0"/>
  </bookViews>
  <sheets>
    <sheet name="06結算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<sst xmlns="http://schemas.openxmlformats.org/spreadsheetml/2006/main" count="36" uniqueCount="33">
  <si>
    <t>截止本月底止累計數</t>
  </si>
  <si>
    <t>105年06月份學校午餐費收支結算表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</si>
  <si>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</si>
  <si>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</si>
  <si>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</si>
  <si>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</si>
  <si>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</si>
  <si>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</si>
  <si>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</si>
  <si>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</si>
  <si>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</si>
  <si>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</si>
  <si>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</si>
  <si>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</si>
  <si>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</si>
  <si>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</si>
  <si>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中低低收入戶學生補助費</t>
  </si>
  <si>
    <t>調味品</t>
  </si>
  <si>
    <t>清寒學生
補助費</t>
  </si>
  <si>
    <t>人事費</t>
  </si>
  <si>
    <t>烹調人員工作補貼費</t>
  </si>
  <si>
    <t>燃料費(水電)</t>
  </si>
  <si>
    <t>其  他</t>
  </si>
  <si>
    <t>設備維護費</t>
  </si>
  <si>
    <t>雜支</t>
  </si>
  <si>
    <t>支出合計</t>
  </si>
  <si>
    <t>本月合計</t>
  </si>
  <si>
    <t>本月結存</t>
  </si>
  <si>
    <t>合計</t>
  </si>
  <si>
    <t>備   註</t>
  </si>
  <si>
    <t>其他收入為午餐帳戶1-6月利息收入50元。</t>
  </si>
  <si>
    <t xml:space="preserve">製表            出納              會計              稽核               執行秘書               校長    </t>
  </si>
  <si>
    <t>一、本月每人收午餐費715元。
二、應收午餐費
      學生334人.(3年級133人)
      教職員26人(1人繳420元.)
       (未計兼代課教師)
      合  計360人 共217,870元。
三、補助午餐費計85人,共60,775元:
    (一)縣府:計85人,共60,775元。
    (三年級多申請30*(715-420)=8850元)    
四、已於3.4月預繳本月午餐費計73,570元:
    (一)1.2年級70人,金額50,050元.
          70人*715元=50,050元
    (二)3年級56人,金額23,520元.
          56*1*420=23,520元
五、補繳午餐5720元。(8*715)
六、替代役收費715元。
七、2-2計3人未繳6月午餐費計2,145元,1人未繳5月份午餐,計2860元。
八、1人退3月午餐費715元。
本月午餐費收款數:
217870-60775+8850-73570+5720+715-2145-715=95950元
(90230+5720=95950)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</si>
</sst>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#,##0.00_);[Red]\(#,##0.00\)"/>
    <numFmt numFmtId="179" formatCode="m&quot;月&quot;d&quot;日&quot;"/>
    <numFmt numFmtId="180" formatCode="0.0%"/>
    <numFmt numFmtId="181" formatCode="_-* #,##0.0_-;\-* #,##0.0_-;_-* &quot;-&quot;??_-;_-@_-"/>
    <numFmt numFmtId="182" formatCode="_-* #,##0_-;\-* #,##0_-;_-* &quot;-&quot;??_-;_-@_-"/>
    <numFmt numFmtId="183" formatCode="0_);[Red]\(0\)"/>
    <numFmt numFmtId="184" formatCode="0_ "/>
    <numFmt numFmtId="185" formatCode="0.00_);[Red]\(0.00\)"/>
    <numFmt numFmtId="186" formatCode="_-* #,##0.000_-;\-* #,##0.000_-;_-* &quot;-&quot;??_-;_-@_-"/>
    <numFmt numFmtId="187" formatCode="_-* #,##0.0000_-;\-* #,##0.0000_-;_-* &quot;-&quot;??_-;_-@_-"/>
  </numFmts>
  <fonts count="10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sz val="12"/>
      <name val="Times New Roman"/>
      <family val="1"/>
    </font>
    <font>
      <sz val="11"/>
      <name val="標楷體"/>
      <family val="4"/>
    </font>
    <font>
      <sz val="10"/>
      <name val="新細明體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82" fontId="5" fillId="0" borderId="2" xfId="15" applyNumberFormat="1" applyFont="1" applyBorder="1" applyAlignment="1">
      <alignment horizontal="center" vertical="center"/>
    </xf>
    <xf numFmtId="182" fontId="5" fillId="0" borderId="2" xfId="15" applyNumberFormat="1" applyFont="1" applyBorder="1" applyAlignment="1">
      <alignment vertical="center"/>
    </xf>
    <xf numFmtId="0" fontId="6" fillId="0" borderId="3" xfId="0" applyFont="1" applyBorder="1" applyAlignment="1">
      <alignment horizontal="left" vertical="top" wrapText="1"/>
    </xf>
    <xf numFmtId="10" fontId="5" fillId="0" borderId="2" xfId="18" applyNumberFormat="1" applyFont="1" applyBorder="1" applyAlignment="1">
      <alignment vertical="center"/>
    </xf>
    <xf numFmtId="0" fontId="6" fillId="0" borderId="4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9" fontId="5" fillId="0" borderId="2" xfId="18" applyFont="1" applyBorder="1" applyAlignment="1">
      <alignment vertical="center"/>
    </xf>
    <xf numFmtId="0" fontId="5" fillId="0" borderId="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182" fontId="5" fillId="0" borderId="0" xfId="15" applyNumberFormat="1" applyFont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0844;&#21209;&#36039;&#26009;-&#26580;&#23039;&#30340;\&#22025;&#26032;1040901&#36215;\&#21320;&#39184;\&#26376;&#22577;\104\104&#23416;&#24180;&#24230;&#23416;&#26657;&#21320;&#39184;&#36027;&#26126;&#32048;&#20998;&#39006;&#24115;&#21450;&#32080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21">
        <row r="1">
          <cell r="A1" t="str">
            <v>嘉義縣立嘉新國民中學</v>
          </cell>
        </row>
      </sheetData>
      <sheetData sheetId="22">
        <row r="4">
          <cell r="P4">
            <v>319761</v>
          </cell>
        </row>
        <row r="33">
          <cell r="G33">
            <v>44785</v>
          </cell>
          <cell r="H33">
            <v>133152</v>
          </cell>
          <cell r="I33">
            <v>3960</v>
          </cell>
          <cell r="J33">
            <v>2260</v>
          </cell>
          <cell r="K33">
            <v>74835</v>
          </cell>
          <cell r="L33">
            <v>17946</v>
          </cell>
          <cell r="M33">
            <v>13000</v>
          </cell>
          <cell r="N33">
            <v>9699</v>
          </cell>
        </row>
        <row r="34">
          <cell r="G34">
            <v>272385</v>
          </cell>
          <cell r="H34">
            <v>1366487</v>
          </cell>
          <cell r="I34">
            <v>44880</v>
          </cell>
          <cell r="J34">
            <v>72647</v>
          </cell>
          <cell r="K34">
            <v>399770</v>
          </cell>
          <cell r="L34">
            <v>131141</v>
          </cell>
          <cell r="M34">
            <v>62900</v>
          </cell>
          <cell r="N34">
            <v>97948</v>
          </cell>
          <cell r="P34">
            <v>116124</v>
          </cell>
        </row>
        <row r="37">
          <cell r="F37">
            <v>90230</v>
          </cell>
          <cell r="G37">
            <v>5720</v>
          </cell>
          <cell r="K37">
            <v>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pane ySplit="3" topLeftCell="BM4" activePane="bottomLeft" state="frozen"/>
      <selection pane="topLeft" activeCell="A1" sqref="A1"/>
      <selection pane="bottomLeft" activeCell="B10" sqref="B10"/>
    </sheetView>
  </sheetViews>
  <sheetFormatPr defaultColWidth="8.875" defaultRowHeight="16.5"/>
  <cols>
    <col min="1" max="1" width="13.875" style="3" customWidth="1"/>
    <col min="2" max="2" width="12.625" style="19" customWidth="1"/>
    <col min="3" max="3" width="42.375" style="3" customWidth="1"/>
    <col min="4" max="4" width="14.875" style="3" customWidth="1"/>
    <col min="5" max="5" width="13.625" style="19" customWidth="1"/>
    <col min="6" max="6" width="12.625" style="3" customWidth="1"/>
    <col min="7" max="7" width="13.25390625" style="19" customWidth="1"/>
    <col min="8" max="8" width="11.75390625" style="3" customWidth="1"/>
    <col min="9" max="16384" width="8.875" style="3" customWidth="1"/>
  </cols>
  <sheetData>
    <row r="1" spans="1:8" ht="33" customHeight="1">
      <c r="A1" s="1" t="str">
        <f>'[1]05結算'!A1:C1</f>
        <v>嘉義縣立嘉新國民中學</v>
      </c>
      <c r="B1" s="1"/>
      <c r="C1" s="1"/>
      <c r="D1" s="2" t="s">
        <v>1</v>
      </c>
      <c r="E1" s="2"/>
      <c r="F1" s="2"/>
      <c r="G1" s="2"/>
      <c r="H1" s="2"/>
    </row>
    <row r="2" spans="1:8" ht="25.5" customHeight="1">
      <c r="A2" s="4" t="s">
        <v>2</v>
      </c>
      <c r="B2" s="4"/>
      <c r="C2" s="4"/>
      <c r="D2" s="4" t="s">
        <v>3</v>
      </c>
      <c r="E2" s="4"/>
      <c r="F2" s="4"/>
      <c r="G2" s="4" t="s">
        <v>0</v>
      </c>
      <c r="H2" s="4"/>
    </row>
    <row r="3" spans="1:8" ht="25.5" customHeight="1">
      <c r="A3" s="5" t="s">
        <v>4</v>
      </c>
      <c r="B3" s="6" t="s">
        <v>5</v>
      </c>
      <c r="C3" s="5" t="s">
        <v>6</v>
      </c>
      <c r="D3" s="5" t="s">
        <v>7</v>
      </c>
      <c r="E3" s="6" t="s">
        <v>8</v>
      </c>
      <c r="F3" s="5" t="s">
        <v>9</v>
      </c>
      <c r="G3" s="6" t="s">
        <v>8</v>
      </c>
      <c r="H3" s="5" t="s">
        <v>9</v>
      </c>
    </row>
    <row r="4" spans="1:8" ht="25.5" customHeight="1">
      <c r="A4" s="5" t="s">
        <v>10</v>
      </c>
      <c r="B4" s="7">
        <f>'[1]06分類帳'!P4</f>
        <v>319761</v>
      </c>
      <c r="C4" s="8" t="s">
        <v>32</v>
      </c>
      <c r="D4" s="5" t="s">
        <v>11</v>
      </c>
      <c r="E4" s="7">
        <f>'[1]06分類帳'!G33</f>
        <v>44785</v>
      </c>
      <c r="F4" s="9">
        <f>E4/(E13)</f>
        <v>0.14946418499717992</v>
      </c>
      <c r="G4" s="7">
        <f>'[1]06分類帳'!G34</f>
        <v>272385</v>
      </c>
      <c r="H4" s="9">
        <f>G4/(G13)</f>
        <v>0.11126120127867564</v>
      </c>
    </row>
    <row r="5" spans="1:8" ht="25.5" customHeight="1">
      <c r="A5" s="5" t="s">
        <v>12</v>
      </c>
      <c r="B5" s="7">
        <f>'[1]06分類帳'!F37</f>
        <v>90230</v>
      </c>
      <c r="C5" s="10"/>
      <c r="D5" s="5" t="s">
        <v>13</v>
      </c>
      <c r="E5" s="7">
        <f>'[1]06分類帳'!H33</f>
        <v>133152</v>
      </c>
      <c r="F5" s="9">
        <f>E5/(E13)</f>
        <v>0.4443776970133862</v>
      </c>
      <c r="G5" s="7">
        <f>'[1]06分類帳'!H34</f>
        <v>1366487</v>
      </c>
      <c r="H5" s="9">
        <f>G5/(G13)</f>
        <v>0.5581694482137183</v>
      </c>
    </row>
    <row r="6" spans="1:8" ht="29.25" customHeight="1">
      <c r="A6" s="11" t="s">
        <v>14</v>
      </c>
      <c r="B6" s="7">
        <f>'[1]06分類帳'!G37</f>
        <v>5720</v>
      </c>
      <c r="C6" s="10"/>
      <c r="D6" s="5" t="s">
        <v>15</v>
      </c>
      <c r="E6" s="7">
        <f>'[1]06分類帳'!I33</f>
        <v>3960</v>
      </c>
      <c r="F6" s="9">
        <f>E6/(E13)</f>
        <v>0.013215991349532935</v>
      </c>
      <c r="G6" s="7">
        <f>'[1]06分類帳'!I34</f>
        <v>44880</v>
      </c>
      <c r="H6" s="9">
        <f>G6/(G13)</f>
        <v>0.018332150130833058</v>
      </c>
    </row>
    <row r="7" spans="1:8" ht="33" customHeight="1">
      <c r="A7" s="12" t="s">
        <v>16</v>
      </c>
      <c r="B7" s="7">
        <f>'[1]06分類帳'!H37</f>
        <v>0</v>
      </c>
      <c r="C7" s="10"/>
      <c r="D7" s="5" t="s">
        <v>17</v>
      </c>
      <c r="E7" s="7">
        <f>'[1]06分類帳'!J33</f>
        <v>2260</v>
      </c>
      <c r="F7" s="9">
        <f>E7/(E13)</f>
        <v>0.0075424597095819276</v>
      </c>
      <c r="G7" s="7">
        <f>'[1]06分類帳'!J34</f>
        <v>72647</v>
      </c>
      <c r="H7" s="9">
        <f>G7/(G13)</f>
        <v>0.02967414684836518</v>
      </c>
    </row>
    <row r="8" spans="1:8" ht="33" customHeight="1">
      <c r="A8" s="12" t="s">
        <v>18</v>
      </c>
      <c r="B8" s="7">
        <f>'[1]06分類帳'!I37</f>
        <v>0</v>
      </c>
      <c r="C8" s="10"/>
      <c r="D8" s="5" t="s">
        <v>19</v>
      </c>
      <c r="E8" s="7">
        <f>'[1]06分類帳'!K33</f>
        <v>74835</v>
      </c>
      <c r="F8" s="9">
        <f>E8/E13</f>
        <v>0.24975220016219626</v>
      </c>
      <c r="G8" s="7">
        <f>'[1]06分類帳'!K34</f>
        <v>399770</v>
      </c>
      <c r="H8" s="9">
        <f>G8/G13</f>
        <v>0.16329419914891113</v>
      </c>
    </row>
    <row r="9" spans="1:8" ht="32.25" customHeight="1">
      <c r="A9" s="13" t="s">
        <v>20</v>
      </c>
      <c r="B9" s="7">
        <f>'[1]06分類帳'!J37</f>
        <v>0</v>
      </c>
      <c r="C9" s="10"/>
      <c r="D9" s="5" t="s">
        <v>21</v>
      </c>
      <c r="E9" s="7">
        <f>'[1]06分類帳'!L33</f>
        <v>17946</v>
      </c>
      <c r="F9" s="9">
        <f>E9/E13</f>
        <v>0.05989246988856516</v>
      </c>
      <c r="G9" s="7">
        <f>'[1]06分類帳'!L34</f>
        <v>131141</v>
      </c>
      <c r="H9" s="9">
        <f>G9/(G13)</f>
        <v>0.053567212573698265</v>
      </c>
    </row>
    <row r="10" spans="1:8" ht="30" customHeight="1">
      <c r="A10" s="5" t="s">
        <v>22</v>
      </c>
      <c r="B10" s="7">
        <f>'[1]06分類帳'!K37</f>
        <v>50</v>
      </c>
      <c r="C10" s="10"/>
      <c r="D10" s="5" t="s">
        <v>23</v>
      </c>
      <c r="E10" s="7">
        <f>'[1]06分類帳'!M33</f>
        <v>13000</v>
      </c>
      <c r="F10" s="9">
        <f>E10/E13</f>
        <v>0.043385830187860644</v>
      </c>
      <c r="G10" s="7">
        <f>'[1]06分類帳'!M34</f>
        <v>62900</v>
      </c>
      <c r="H10" s="9">
        <f>G10/G13</f>
        <v>0.025692786168212998</v>
      </c>
    </row>
    <row r="11" spans="1:8" ht="26.25" customHeight="1">
      <c r="A11" s="13"/>
      <c r="B11" s="7">
        <f>'[1]06分類帳'!L37</f>
        <v>0</v>
      </c>
      <c r="C11" s="10"/>
      <c r="D11" s="5" t="s">
        <v>24</v>
      </c>
      <c r="E11" s="7">
        <f>'[1]06分類帳'!N33</f>
        <v>9699</v>
      </c>
      <c r="F11" s="9">
        <f>E11/E13</f>
        <v>0.032369166691696954</v>
      </c>
      <c r="G11" s="7">
        <f>'[1]06分類帳'!N34</f>
        <v>97948</v>
      </c>
      <c r="H11" s="9">
        <f>G11/(G13)</f>
        <v>0.04000885563758548</v>
      </c>
    </row>
    <row r="12" spans="1:8" ht="18.75" customHeight="1">
      <c r="A12" s="5"/>
      <c r="B12" s="7">
        <f>'[1]06分類帳'!M37</f>
        <v>0</v>
      </c>
      <c r="C12" s="14"/>
      <c r="D12" s="5"/>
      <c r="E12" s="7"/>
      <c r="F12" s="9"/>
      <c r="G12" s="7"/>
      <c r="H12" s="9"/>
    </row>
    <row r="13" spans="1:8" ht="25.5" customHeight="1">
      <c r="A13" s="5"/>
      <c r="B13" s="7">
        <f>'[1]06分類帳'!N37</f>
        <v>0</v>
      </c>
      <c r="C13" s="14"/>
      <c r="D13" s="5" t="s">
        <v>25</v>
      </c>
      <c r="E13" s="7">
        <f>SUM(E4:E12)</f>
        <v>299637</v>
      </c>
      <c r="F13" s="9">
        <f>(E13-E8)/(E13-E8)</f>
        <v>1</v>
      </c>
      <c r="G13" s="7">
        <f>SUM(G4:G12)</f>
        <v>2448158</v>
      </c>
      <c r="H13" s="9">
        <f>(G13)/(G13)</f>
        <v>1</v>
      </c>
    </row>
    <row r="14" spans="1:8" ht="25.5" customHeight="1">
      <c r="A14" s="5" t="s">
        <v>26</v>
      </c>
      <c r="B14" s="7">
        <f>SUM(B5:B13)</f>
        <v>96000</v>
      </c>
      <c r="C14" s="14"/>
      <c r="D14" s="5" t="s">
        <v>27</v>
      </c>
      <c r="E14" s="7">
        <f>'[1]06分類帳'!P34</f>
        <v>116124</v>
      </c>
      <c r="F14" s="9"/>
      <c r="G14" s="7">
        <f>E14</f>
        <v>116124</v>
      </c>
      <c r="H14" s="9"/>
    </row>
    <row r="15" spans="1:8" ht="25.5" customHeight="1">
      <c r="A15" s="5" t="s">
        <v>28</v>
      </c>
      <c r="B15" s="7">
        <f>B14+B4</f>
        <v>415761</v>
      </c>
      <c r="C15" s="15"/>
      <c r="D15" s="5" t="s">
        <v>28</v>
      </c>
      <c r="E15" s="7">
        <f>E13+E14</f>
        <v>415761</v>
      </c>
      <c r="F15" s="16">
        <f>SUM(F4:F11)</f>
        <v>0.9999999999999999</v>
      </c>
      <c r="G15" s="7">
        <f>G13+G14</f>
        <v>2564282</v>
      </c>
      <c r="H15" s="16">
        <f>SUM(H4:H11)</f>
        <v>1</v>
      </c>
    </row>
    <row r="16" spans="1:8" ht="55.5" customHeight="1">
      <c r="A16" s="5" t="s">
        <v>29</v>
      </c>
      <c r="B16" s="17" t="s">
        <v>30</v>
      </c>
      <c r="C16" s="17"/>
      <c r="D16" s="17"/>
      <c r="E16" s="17"/>
      <c r="F16" s="17"/>
      <c r="G16" s="17"/>
      <c r="H16" s="17"/>
    </row>
    <row r="17" spans="1:8" ht="27" customHeight="1">
      <c r="A17" s="18" t="s">
        <v>31</v>
      </c>
      <c r="B17" s="18"/>
      <c r="C17" s="18"/>
      <c r="D17" s="18"/>
      <c r="E17" s="18"/>
      <c r="F17" s="18"/>
      <c r="G17" s="18"/>
      <c r="H17" s="18"/>
    </row>
  </sheetData>
  <mergeCells count="8">
    <mergeCell ref="D1:H1"/>
    <mergeCell ref="A1:C1"/>
    <mergeCell ref="B16:H16"/>
    <mergeCell ref="A17:H17"/>
    <mergeCell ref="C4:C15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2016-08-18T01:41:15Z</dcterms:created>
  <dcterms:modified xsi:type="dcterms:W3CDTF">2016-08-18T01:42:55Z</dcterms:modified>
  <cp:category/>
  <cp:version/>
  <cp:contentType/>
  <cp:contentStatus/>
</cp:coreProperties>
</file>