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9405" activeTab="0"/>
  </bookViews>
  <sheets>
    <sheet name="09結算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<sst xmlns="http://schemas.openxmlformats.org/spreadsheetml/2006/main" count="35" uniqueCount="32">
  <si>
    <t>截止本月底止累計數</t>
  </si>
  <si>
    <t>105年9月份學校午餐費收支結算表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</si>
  <si>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</si>
  <si>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</si>
  <si>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</si>
  <si>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</si>
  <si>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</si>
  <si>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</si>
  <si>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</si>
  <si>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</si>
  <si>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>上月結存</t>
  </si>
  <si>
    <t>主  食</t>
  </si>
  <si>
    <t>本月午餐費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</si>
  <si>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</si>
  <si>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</si>
  <si>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</si>
  <si>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</si>
  <si>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</si>
  <si>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</si>
  <si>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</si>
  <si>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烹調人員工作補貼費</t>
  </si>
  <si>
    <t>燃料費(水電)</t>
  </si>
  <si>
    <t>其  他</t>
  </si>
  <si>
    <t>設備維護費</t>
  </si>
  <si>
    <t>雜支</t>
  </si>
  <si>
    <t>支出合計</t>
  </si>
  <si>
    <t>本月合計</t>
  </si>
  <si>
    <t>本月結存</t>
  </si>
  <si>
    <t>合計</t>
  </si>
  <si>
    <t>備   註</t>
  </si>
  <si>
    <t xml:space="preserve">製表            出納              會計              稽核              執行秘書               校長    </t>
  </si>
  <si>
    <t>一、本月每人收午餐費715元。
二、應收午餐費
      學生333人.
      教職員28人(未計兼代課教師)
 (1人繳385元.).
      合  計361人 共257,785元。
三、補助午餐費計85人,共60,775元:
    (一)縣府:計85人,共60,775元。    
四、預繳105/10-106/01午餐費計243,100元:
    (一)預繳人數85人，。
        金額  (85人*715元*4月=243,100元)
五、未繳本月午餐費，共計85,800元:
      (一)未繳人數120人。(生119人.師1人)
        金額  (120人*715元=85,800元)
六、兼課教師午餐費1015元.
本月午餐費收款數:257785-60775+243100-85800+1015=355325.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</si>
</sst>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2" fontId="5" fillId="0" borderId="2" xfId="15" applyNumberFormat="1" applyFont="1" applyBorder="1" applyAlignment="1">
      <alignment horizontal="center" vertical="center"/>
    </xf>
    <xf numFmtId="182" fontId="5" fillId="0" borderId="2" xfId="15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top" wrapText="1"/>
    </xf>
    <xf numFmtId="10" fontId="5" fillId="0" borderId="2" xfId="18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9" fontId="5" fillId="0" borderId="2" xfId="18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9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182" fontId="5" fillId="0" borderId="0" xfId="15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4;&#21209;&#36039;&#26009;-&#26580;&#23039;&#30340;\&#22025;&#26032;1040901&#36215;\&#21320;&#39184;\&#26376;&#22577;\105\105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3">
        <row r="1">
          <cell r="A1" t="str">
            <v>嘉義縣立嘉新國民中學</v>
          </cell>
        </row>
      </sheetData>
      <sheetData sheetId="4">
        <row r="4">
          <cell r="P4">
            <v>106805</v>
          </cell>
        </row>
        <row r="32">
          <cell r="G32">
            <v>15120</v>
          </cell>
          <cell r="H32">
            <v>0</v>
          </cell>
          <cell r="I32">
            <v>6600</v>
          </cell>
          <cell r="J32">
            <v>8610</v>
          </cell>
          <cell r="K32">
            <v>13325</v>
          </cell>
          <cell r="L32">
            <v>14154</v>
          </cell>
          <cell r="M32">
            <v>11000</v>
          </cell>
          <cell r="N32">
            <v>14504</v>
          </cell>
        </row>
        <row r="33">
          <cell r="G33">
            <v>15120</v>
          </cell>
          <cell r="H33">
            <v>0</v>
          </cell>
          <cell r="I33">
            <v>6600</v>
          </cell>
          <cell r="J33">
            <v>8610</v>
          </cell>
          <cell r="K33">
            <v>13325</v>
          </cell>
          <cell r="L33">
            <v>14154</v>
          </cell>
          <cell r="M33">
            <v>11000</v>
          </cell>
          <cell r="N33">
            <v>14504</v>
          </cell>
          <cell r="P33">
            <v>378817</v>
          </cell>
        </row>
        <row r="36">
          <cell r="F36">
            <v>355325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80" zoomScaleNormal="80" workbookViewId="0" topLeftCell="A1">
      <pane ySplit="3" topLeftCell="BM4" activePane="bottomLeft" state="frozen"/>
      <selection pane="topLeft" activeCell="A1" sqref="A1"/>
      <selection pane="bottomLeft" activeCell="B10" sqref="B10"/>
    </sheetView>
  </sheetViews>
  <sheetFormatPr defaultColWidth="8.875" defaultRowHeight="16.5"/>
  <cols>
    <col min="1" max="1" width="13.875" style="3" customWidth="1"/>
    <col min="2" max="2" width="12.625" style="20" customWidth="1"/>
    <col min="3" max="3" width="42.375" style="3" customWidth="1"/>
    <col min="4" max="4" width="14.875" style="3" customWidth="1"/>
    <col min="5" max="5" width="13.625" style="20" customWidth="1"/>
    <col min="6" max="6" width="12.625" style="3" customWidth="1"/>
    <col min="7" max="7" width="13.25390625" style="20" customWidth="1"/>
    <col min="8" max="8" width="11.75390625" style="3" customWidth="1"/>
    <col min="9" max="16384" width="8.875" style="3" customWidth="1"/>
  </cols>
  <sheetData>
    <row r="1" spans="1:8" ht="25.5">
      <c r="A1" s="1" t="str">
        <f>'[1]08結算'!A1:C1</f>
        <v>嘉義縣立嘉新國民中學</v>
      </c>
      <c r="B1" s="1"/>
      <c r="C1" s="1"/>
      <c r="D1" s="2" t="s">
        <v>1</v>
      </c>
      <c r="E1" s="2"/>
      <c r="F1" s="2"/>
      <c r="G1" s="2"/>
      <c r="H1" s="2"/>
    </row>
    <row r="2" spans="1:8" ht="25.5" customHeight="1">
      <c r="A2" s="4" t="s">
        <v>2</v>
      </c>
      <c r="B2" s="4"/>
      <c r="C2" s="4"/>
      <c r="D2" s="4" t="s">
        <v>3</v>
      </c>
      <c r="E2" s="4"/>
      <c r="F2" s="4"/>
      <c r="G2" s="4" t="s">
        <v>0</v>
      </c>
      <c r="H2" s="4"/>
    </row>
    <row r="3" spans="1:8" ht="25.5" customHeight="1">
      <c r="A3" s="5" t="s">
        <v>4</v>
      </c>
      <c r="B3" s="6" t="s">
        <v>5</v>
      </c>
      <c r="C3" s="5" t="s">
        <v>6</v>
      </c>
      <c r="D3" s="5" t="s">
        <v>7</v>
      </c>
      <c r="E3" s="6" t="s">
        <v>8</v>
      </c>
      <c r="F3" s="5" t="s">
        <v>9</v>
      </c>
      <c r="G3" s="6" t="s">
        <v>8</v>
      </c>
      <c r="H3" s="5" t="s">
        <v>9</v>
      </c>
    </row>
    <row r="4" spans="1:8" ht="25.5" customHeight="1">
      <c r="A4" s="5" t="s">
        <v>10</v>
      </c>
      <c r="B4" s="7">
        <f>'[1]09分類帳'!P4</f>
        <v>106805</v>
      </c>
      <c r="C4" s="8" t="s">
        <v>31</v>
      </c>
      <c r="D4" s="5" t="s">
        <v>11</v>
      </c>
      <c r="E4" s="7">
        <f>'[1]09分類帳'!G32</f>
        <v>15120</v>
      </c>
      <c r="F4" s="9">
        <f>E4/(E13)</f>
        <v>0.18148428216484822</v>
      </c>
      <c r="G4" s="7">
        <f>'[1]09分類帳'!G33</f>
        <v>15120</v>
      </c>
      <c r="H4" s="9">
        <f>G4/(G13)</f>
        <v>0.18148428216484822</v>
      </c>
    </row>
    <row r="5" spans="1:8" ht="25.5" customHeight="1">
      <c r="A5" s="5" t="s">
        <v>12</v>
      </c>
      <c r="B5" s="7">
        <f>'[1]09分類帳'!F36</f>
        <v>355325</v>
      </c>
      <c r="C5" s="10"/>
      <c r="D5" s="5" t="s">
        <v>13</v>
      </c>
      <c r="E5" s="7">
        <f>'[1]09分類帳'!H32</f>
        <v>0</v>
      </c>
      <c r="F5" s="9">
        <f>E5/(E13)</f>
        <v>0</v>
      </c>
      <c r="G5" s="7">
        <f>'[1]09分類帳'!H33</f>
        <v>0</v>
      </c>
      <c r="H5" s="9">
        <f>G5/(G13)</f>
        <v>0</v>
      </c>
    </row>
    <row r="6" spans="1:8" ht="29.25" customHeight="1">
      <c r="A6" s="11" t="s">
        <v>14</v>
      </c>
      <c r="B6" s="7">
        <f>'[1]09分類帳'!G36</f>
        <v>0</v>
      </c>
      <c r="C6" s="10"/>
      <c r="D6" s="5" t="s">
        <v>15</v>
      </c>
      <c r="E6" s="7">
        <f>'[1]09分類帳'!I32</f>
        <v>6600</v>
      </c>
      <c r="F6" s="9">
        <f>E6/(E13)</f>
        <v>0.079219329516402</v>
      </c>
      <c r="G6" s="7">
        <f>'[1]09分類帳'!I33</f>
        <v>6600</v>
      </c>
      <c r="H6" s="9">
        <f>G6/(G13)</f>
        <v>0.079219329516402</v>
      </c>
    </row>
    <row r="7" spans="1:8" ht="33" customHeight="1">
      <c r="A7" s="12" t="s">
        <v>16</v>
      </c>
      <c r="B7" s="7">
        <f>'[1]09分類帳'!H36</f>
        <v>0</v>
      </c>
      <c r="C7" s="10"/>
      <c r="D7" s="5" t="s">
        <v>17</v>
      </c>
      <c r="E7" s="7">
        <f>'[1]09分類帳'!J32</f>
        <v>8610</v>
      </c>
      <c r="F7" s="9">
        <f>E7/(E13)</f>
        <v>0.1033452162327608</v>
      </c>
      <c r="G7" s="7">
        <f>'[1]09分類帳'!J33</f>
        <v>8610</v>
      </c>
      <c r="H7" s="9">
        <f>G7/(G13)</f>
        <v>0.1033452162327608</v>
      </c>
    </row>
    <row r="8" spans="1:8" ht="30" customHeight="1">
      <c r="A8" s="12" t="s">
        <v>18</v>
      </c>
      <c r="B8" s="7">
        <f>'[1]09分類帳'!I36</f>
        <v>0</v>
      </c>
      <c r="C8" s="10"/>
      <c r="D8" s="5" t="s">
        <v>19</v>
      </c>
      <c r="E8" s="7">
        <f>'[1]09分類帳'!K32</f>
        <v>13325</v>
      </c>
      <c r="F8" s="9">
        <f>E8/E13</f>
        <v>0.1599390251221298</v>
      </c>
      <c r="G8" s="7">
        <f>'[1]09分類帳'!K33</f>
        <v>13325</v>
      </c>
      <c r="H8" s="9">
        <f>G8/G13</f>
        <v>0.1599390251221298</v>
      </c>
    </row>
    <row r="9" spans="1:8" ht="32.25" customHeight="1">
      <c r="A9" s="13" t="s">
        <v>20</v>
      </c>
      <c r="B9" s="7">
        <f>'[1]09分類帳'!J36</f>
        <v>0</v>
      </c>
      <c r="C9" s="10"/>
      <c r="D9" s="5" t="s">
        <v>21</v>
      </c>
      <c r="E9" s="7">
        <f>'[1]09分類帳'!L32</f>
        <v>14154</v>
      </c>
      <c r="F9" s="9">
        <f>E9/(E13)</f>
        <v>0.16988945302653846</v>
      </c>
      <c r="G9" s="7">
        <f>'[1]09分類帳'!L33</f>
        <v>14154</v>
      </c>
      <c r="H9" s="9">
        <f>G9/(G13)</f>
        <v>0.16988945302653846</v>
      </c>
    </row>
    <row r="10" spans="1:8" ht="30" customHeight="1">
      <c r="A10" s="5" t="s">
        <v>22</v>
      </c>
      <c r="B10" s="7">
        <f>'[1]09分類帳'!K36</f>
        <v>0</v>
      </c>
      <c r="C10" s="10"/>
      <c r="D10" s="5" t="s">
        <v>23</v>
      </c>
      <c r="E10" s="7">
        <f>'[1]09分類帳'!M32</f>
        <v>11000</v>
      </c>
      <c r="F10" s="9">
        <f>E10/(E13)</f>
        <v>0.13203221586067002</v>
      </c>
      <c r="G10" s="7">
        <f>'[1]09分類帳'!M33</f>
        <v>11000</v>
      </c>
      <c r="H10" s="9">
        <f>G10/(G13)</f>
        <v>0.13203221586067002</v>
      </c>
    </row>
    <row r="11" spans="1:8" ht="24" customHeight="1">
      <c r="A11" s="13"/>
      <c r="B11" s="7">
        <f>'[1]09分類帳'!L36</f>
        <v>0</v>
      </c>
      <c r="C11" s="10"/>
      <c r="D11" s="5" t="s">
        <v>24</v>
      </c>
      <c r="E11" s="7">
        <f>'[1]09分類帳'!N32</f>
        <v>14504</v>
      </c>
      <c r="F11" s="9">
        <f>E11/(E13)</f>
        <v>0.1740904780766507</v>
      </c>
      <c r="G11" s="7">
        <f>'[1]09分類帳'!N33</f>
        <v>14504</v>
      </c>
      <c r="H11" s="9">
        <f>G11/(G13)</f>
        <v>0.1740904780766507</v>
      </c>
    </row>
    <row r="12" spans="1:8" ht="25.5" customHeight="1">
      <c r="A12" s="5"/>
      <c r="B12" s="7">
        <f>'[1]09分類帳'!M36</f>
        <v>0</v>
      </c>
      <c r="C12" s="14"/>
      <c r="D12" s="13"/>
      <c r="E12" s="7"/>
      <c r="F12" s="9"/>
      <c r="G12" s="7"/>
      <c r="H12" s="9"/>
    </row>
    <row r="13" spans="1:8" ht="30" customHeight="1">
      <c r="A13" s="5"/>
      <c r="B13" s="7">
        <f>'[1]09分類帳'!N36</f>
        <v>0</v>
      </c>
      <c r="C13" s="14"/>
      <c r="D13" s="5" t="s">
        <v>25</v>
      </c>
      <c r="E13" s="7">
        <f>SUM(E4:E12)</f>
        <v>83313</v>
      </c>
      <c r="F13" s="9">
        <f>(E13)/(E13)</f>
        <v>1</v>
      </c>
      <c r="G13" s="7">
        <f>SUM(G4:G12)</f>
        <v>83313</v>
      </c>
      <c r="H13" s="15">
        <f>(G13-G8)/(G13-G8)</f>
        <v>1</v>
      </c>
    </row>
    <row r="14" spans="1:8" ht="35.25" customHeight="1">
      <c r="A14" s="5" t="s">
        <v>26</v>
      </c>
      <c r="B14" s="7">
        <f>SUM(B5:B13)</f>
        <v>355325</v>
      </c>
      <c r="C14" s="14"/>
      <c r="D14" s="5" t="s">
        <v>27</v>
      </c>
      <c r="E14" s="7">
        <f>'[1]09分類帳'!P33</f>
        <v>378817</v>
      </c>
      <c r="F14" s="9"/>
      <c r="G14" s="7">
        <f>E14</f>
        <v>378817</v>
      </c>
      <c r="H14" s="16"/>
    </row>
    <row r="15" spans="1:8" ht="33" customHeight="1">
      <c r="A15" s="5" t="s">
        <v>28</v>
      </c>
      <c r="B15" s="7">
        <f>B14+B4</f>
        <v>462130</v>
      </c>
      <c r="C15" s="17"/>
      <c r="D15" s="5" t="s">
        <v>28</v>
      </c>
      <c r="E15" s="7">
        <f>E13+E14</f>
        <v>462130</v>
      </c>
      <c r="F15" s="15">
        <f>SUM(F4:F11)</f>
        <v>1</v>
      </c>
      <c r="G15" s="7">
        <f>G13+G14</f>
        <v>462130</v>
      </c>
      <c r="H15" s="15">
        <f>SUM(H4:H11)</f>
        <v>1</v>
      </c>
    </row>
    <row r="16" spans="1:8" ht="66.75" customHeight="1">
      <c r="A16" s="5" t="s">
        <v>29</v>
      </c>
      <c r="B16" s="18"/>
      <c r="C16" s="18"/>
      <c r="D16" s="18"/>
      <c r="E16" s="18"/>
      <c r="F16" s="18"/>
      <c r="G16" s="18"/>
      <c r="H16" s="18"/>
    </row>
    <row r="17" spans="1:8" ht="27" customHeight="1">
      <c r="A17" s="19" t="s">
        <v>30</v>
      </c>
      <c r="B17" s="19"/>
      <c r="C17" s="19"/>
      <c r="D17" s="19"/>
      <c r="E17" s="19"/>
      <c r="F17" s="19"/>
      <c r="G17" s="19"/>
      <c r="H17" s="19"/>
    </row>
  </sheetData>
  <mergeCells count="8">
    <mergeCell ref="D1:H1"/>
    <mergeCell ref="A1:C1"/>
    <mergeCell ref="B16:H16"/>
    <mergeCell ref="A17:H17"/>
    <mergeCell ref="C4:C15"/>
    <mergeCell ref="A2:C2"/>
    <mergeCell ref="D2:F2"/>
    <mergeCell ref="G2:H2"/>
  </mergeCells>
  <printOptions/>
  <pageMargins left="0.5511811023622047" right="0.35433070866141736" top="0.5905511811023623" bottom="0.3937007874015748" header="0.5118110236220472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2016-10-14T08:16:14Z</dcterms:created>
  <dcterms:modified xsi:type="dcterms:W3CDTF">2016-10-14T08:16:45Z</dcterms:modified>
  <cp:category/>
  <cp:version/>
  <cp:contentType/>
  <cp:contentStatus/>
</cp:coreProperties>
</file>