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315" windowHeight="9405" activeTab="0"/>
  </bookViews>
  <sheets>
    <sheet name="12結算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<sst xmlns="http://schemas.openxmlformats.org/spreadsheetml/2006/main" count="36" uniqueCount="33">
  <si>
    <t>截止本月底止累計數</t>
  </si>
  <si>
    <t>105年12月份學校午餐費收支結算表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</si>
  <si>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</si>
  <si>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</si>
  <si>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</si>
  <si>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</si>
  <si>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</si>
  <si>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</si>
  <si>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</si>
  <si>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</si>
  <si>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</si>
  <si>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</si>
  <si>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</si>
  <si>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</si>
  <si>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</si>
  <si>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</si>
  <si>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中低低收入戶學生補助費</t>
  </si>
  <si>
    <t>調味品</t>
  </si>
  <si>
    <t>清寒學生
補助費</t>
  </si>
  <si>
    <t>人事費</t>
  </si>
  <si>
    <t>烹調人員工作補貼費</t>
  </si>
  <si>
    <t>燃料費(水電)</t>
  </si>
  <si>
    <t>其  他</t>
  </si>
  <si>
    <t>設備維護費</t>
  </si>
  <si>
    <t>雜支</t>
  </si>
  <si>
    <t>支出合計</t>
  </si>
  <si>
    <t>本月合計</t>
  </si>
  <si>
    <t>本月結存</t>
  </si>
  <si>
    <t>合計</t>
  </si>
  <si>
    <t>備   註</t>
  </si>
  <si>
    <t xml:space="preserve">一、本月其他收入包括下列各項：利息收入28元。
</t>
  </si>
  <si>
    <t xml:space="preserve">製表            出納              會計              稽核              執行秘書               校長    </t>
  </si>
  <si>
    <t xml:space="preserve">一、本月每人收午餐費715元。
二、應收午餐費
      學生335人.
      教職員28人(未計兼代課教師)
 (1人繳630元.).
      合  計363人 共259,460元。
三、補助午餐費計85人,共60,775元:
    (一)縣府:計85人,共60,775元。    
四、9.10.11月已預繳12月午餐費計105,105元:
    (一)9月已繳人數85人(85人*715元=60,775元)。 
    (二)10月已繳人數59人(59人*715元=42,185元)。
    (三)11月已繳人數3人(3人*715元=2,145元)。
五、本月預收1月午餐費2,145元:
    (一)預繳3人(3*715=2,145元)
六、未繳本月午餐費，共計5,005元:
      (一)未繳人數7人 (7人*715元=5,005元)
七、補繳9.10.11月8,580元.  
    (一)12*715元=9295元(3+5+4)人
八、兼課教師1820元.
九、替代役補交11月715元
259460-60775-105105+2145-5005+8580+1820+715=92540+9295.(本月收款數,不含利息)
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</si>
</sst>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#,##0.00_);[Red]\(#,##0.00\)"/>
    <numFmt numFmtId="179" formatCode="m&quot;月&quot;d&quot;日&quot;"/>
    <numFmt numFmtId="180" formatCode="0.0%"/>
    <numFmt numFmtId="181" formatCode="_-* #,##0.0_-;\-* #,##0.0_-;_-* &quot;-&quot;??_-;_-@_-"/>
    <numFmt numFmtId="182" formatCode="_-* #,##0_-;\-* #,##0_-;_-* &quot;-&quot;??_-;_-@_-"/>
    <numFmt numFmtId="183" formatCode="0_);[Red]\(0\)"/>
    <numFmt numFmtId="184" formatCode="0_ "/>
    <numFmt numFmtId="185" formatCode="0.00_);[Red]\(0.00\)"/>
    <numFmt numFmtId="186" formatCode="_-* #,##0.000_-;\-* #,##0.000_-;_-* &quot;-&quot;??_-;_-@_-"/>
    <numFmt numFmtId="187" formatCode="_-* #,##0.0000_-;\-* #,##0.0000_-;_-* &quot;-&quot;??_-;_-@_-"/>
  </numFmts>
  <fonts count="10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sz val="11"/>
      <name val="標楷體"/>
      <family val="4"/>
    </font>
    <font>
      <sz val="12"/>
      <name val="Times New Roman"/>
      <family val="1"/>
    </font>
    <font>
      <sz val="11"/>
      <name val="新細明體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82" fontId="5" fillId="0" borderId="2" xfId="15" applyNumberFormat="1" applyFont="1" applyBorder="1" applyAlignment="1">
      <alignment horizontal="center" vertical="center"/>
    </xf>
    <xf numFmtId="182" fontId="5" fillId="0" borderId="2" xfId="15" applyNumberFormat="1" applyFont="1" applyBorder="1" applyAlignment="1">
      <alignment vertical="center"/>
    </xf>
    <xf numFmtId="0" fontId="6" fillId="0" borderId="3" xfId="0" applyFont="1" applyBorder="1" applyAlignment="1">
      <alignment horizontal="left" vertical="top" wrapText="1"/>
    </xf>
    <xf numFmtId="10" fontId="5" fillId="0" borderId="2" xfId="18" applyNumberFormat="1" applyFont="1" applyBorder="1" applyAlignment="1">
      <alignment vertical="center"/>
    </xf>
    <xf numFmtId="0" fontId="7" fillId="0" borderId="4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9" fontId="5" fillId="0" borderId="2" xfId="18" applyFont="1" applyBorder="1" applyAlignment="1">
      <alignment vertical="center"/>
    </xf>
    <xf numFmtId="0" fontId="5" fillId="0" borderId="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182" fontId="5" fillId="0" borderId="0" xfId="15" applyNumberFormat="1" applyFont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0844;&#21209;&#36039;&#26009;-&#26580;&#23039;&#30340;\&#22025;&#26032;1040901&#36215;\&#21320;&#39184;\&#26376;&#22577;\105\105&#23416;&#24180;&#24230;&#23416;&#26657;&#21320;&#39184;&#36027;&#26126;&#32048;&#20998;&#39006;&#24115;&#21450;&#32080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9">
        <row r="1">
          <cell r="A1" t="str">
            <v>嘉義縣立嘉新國民中學</v>
          </cell>
        </row>
      </sheetData>
      <sheetData sheetId="10">
        <row r="4">
          <cell r="P4">
            <v>452049</v>
          </cell>
        </row>
        <row r="52">
          <cell r="G52">
            <v>15144</v>
          </cell>
          <cell r="H52">
            <v>188171</v>
          </cell>
          <cell r="I52">
            <v>3780</v>
          </cell>
          <cell r="J52">
            <v>4030</v>
          </cell>
          <cell r="K52">
            <v>91092</v>
          </cell>
          <cell r="L52">
            <v>13701</v>
          </cell>
          <cell r="M52">
            <v>0</v>
          </cell>
          <cell r="N52">
            <v>5406</v>
          </cell>
        </row>
        <row r="53">
          <cell r="G53">
            <v>48702</v>
          </cell>
          <cell r="H53">
            <v>599399</v>
          </cell>
          <cell r="I53">
            <v>20940</v>
          </cell>
          <cell r="J53">
            <v>32590</v>
          </cell>
          <cell r="K53">
            <v>172968</v>
          </cell>
          <cell r="L53">
            <v>53731</v>
          </cell>
          <cell r="M53">
            <v>44420</v>
          </cell>
          <cell r="N53">
            <v>35840</v>
          </cell>
          <cell r="P53">
            <v>232588</v>
          </cell>
        </row>
        <row r="56">
          <cell r="F56">
            <v>92540</v>
          </cell>
          <cell r="G56">
            <v>9295</v>
          </cell>
          <cell r="K56">
            <v>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pane ySplit="3" topLeftCell="BM4" activePane="bottomLeft" state="frozen"/>
      <selection pane="topLeft" activeCell="A1" sqref="A1"/>
      <selection pane="bottomLeft" activeCell="B6" sqref="B6"/>
    </sheetView>
  </sheetViews>
  <sheetFormatPr defaultColWidth="8.875" defaultRowHeight="16.5"/>
  <cols>
    <col min="1" max="1" width="13.875" style="3" customWidth="1"/>
    <col min="2" max="2" width="12.625" style="19" customWidth="1"/>
    <col min="3" max="3" width="42.375" style="3" customWidth="1"/>
    <col min="4" max="4" width="14.875" style="3" customWidth="1"/>
    <col min="5" max="5" width="13.625" style="19" customWidth="1"/>
    <col min="6" max="6" width="12.625" style="3" customWidth="1"/>
    <col min="7" max="7" width="13.25390625" style="19" customWidth="1"/>
    <col min="8" max="8" width="11.75390625" style="3" customWidth="1"/>
    <col min="9" max="16384" width="8.875" style="3" customWidth="1"/>
  </cols>
  <sheetData>
    <row r="1" spans="1:8" ht="25.5">
      <c r="A1" s="1" t="str">
        <f>'[1]11結算'!A1:C1</f>
        <v>嘉義縣立嘉新國民中學</v>
      </c>
      <c r="B1" s="1"/>
      <c r="C1" s="1"/>
      <c r="D1" s="2" t="s">
        <v>1</v>
      </c>
      <c r="E1" s="2"/>
      <c r="F1" s="2"/>
      <c r="G1" s="2"/>
      <c r="H1" s="2"/>
    </row>
    <row r="2" spans="1:8" ht="25.5" customHeight="1">
      <c r="A2" s="4" t="s">
        <v>2</v>
      </c>
      <c r="B2" s="4"/>
      <c r="C2" s="4"/>
      <c r="D2" s="4" t="s">
        <v>3</v>
      </c>
      <c r="E2" s="4"/>
      <c r="F2" s="4"/>
      <c r="G2" s="4" t="s">
        <v>0</v>
      </c>
      <c r="H2" s="4"/>
    </row>
    <row r="3" spans="1:8" ht="25.5" customHeight="1">
      <c r="A3" s="5" t="s">
        <v>4</v>
      </c>
      <c r="B3" s="6" t="s">
        <v>5</v>
      </c>
      <c r="C3" s="5" t="s">
        <v>6</v>
      </c>
      <c r="D3" s="5" t="s">
        <v>7</v>
      </c>
      <c r="E3" s="6" t="s">
        <v>8</v>
      </c>
      <c r="F3" s="5" t="s">
        <v>9</v>
      </c>
      <c r="G3" s="6" t="s">
        <v>8</v>
      </c>
      <c r="H3" s="5" t="s">
        <v>9</v>
      </c>
    </row>
    <row r="4" spans="1:8" ht="25.5" customHeight="1">
      <c r="A4" s="5" t="s">
        <v>10</v>
      </c>
      <c r="B4" s="7">
        <f>'[1]12分類帳'!P4</f>
        <v>452049</v>
      </c>
      <c r="C4" s="8" t="s">
        <v>32</v>
      </c>
      <c r="D4" s="5" t="s">
        <v>11</v>
      </c>
      <c r="E4" s="7">
        <f>'[1]12分類帳'!G52</f>
        <v>15144</v>
      </c>
      <c r="F4" s="9">
        <f>E4/E13</f>
        <v>0.04712999962654517</v>
      </c>
      <c r="G4" s="7">
        <f>'[1]12分類帳'!G53</f>
        <v>48702</v>
      </c>
      <c r="H4" s="9">
        <f>G4/G13</f>
        <v>0.04828721284168988</v>
      </c>
    </row>
    <row r="5" spans="1:8" ht="25.5" customHeight="1">
      <c r="A5" s="5" t="s">
        <v>12</v>
      </c>
      <c r="B5" s="7">
        <f>'[1]12分類帳'!F56</f>
        <v>92540</v>
      </c>
      <c r="C5" s="10"/>
      <c r="D5" s="5" t="s">
        <v>13</v>
      </c>
      <c r="E5" s="7">
        <f>'[1]12分類帳'!H52</f>
        <v>188171</v>
      </c>
      <c r="F5" s="9">
        <f>E5/E13</f>
        <v>0.5856114078002266</v>
      </c>
      <c r="G5" s="7">
        <f>'[1]12分類帳'!H53</f>
        <v>599399</v>
      </c>
      <c r="H5" s="9">
        <f>G5/G13</f>
        <v>0.5942940144161651</v>
      </c>
    </row>
    <row r="6" spans="1:8" ht="29.25" customHeight="1">
      <c r="A6" s="11" t="s">
        <v>14</v>
      </c>
      <c r="B6" s="7">
        <f>'[1]12分類帳'!G56</f>
        <v>9295</v>
      </c>
      <c r="C6" s="10"/>
      <c r="D6" s="5" t="s">
        <v>15</v>
      </c>
      <c r="E6" s="7">
        <f>'[1]12分類帳'!I52</f>
        <v>3780</v>
      </c>
      <c r="F6" s="9">
        <f>E6/E13</f>
        <v>0.01176382716510438</v>
      </c>
      <c r="G6" s="7">
        <f>'[1]12分類帳'!I53</f>
        <v>20940</v>
      </c>
      <c r="H6" s="9">
        <f>G6/G13</f>
        <v>0.020761657363249687</v>
      </c>
    </row>
    <row r="7" spans="1:8" ht="32.25" customHeight="1">
      <c r="A7" s="12" t="s">
        <v>16</v>
      </c>
      <c r="B7" s="7"/>
      <c r="C7" s="10"/>
      <c r="D7" s="5" t="s">
        <v>17</v>
      </c>
      <c r="E7" s="7">
        <f>'[1]12分類帳'!J52</f>
        <v>4030</v>
      </c>
      <c r="F7" s="9">
        <f>E7/E13</f>
        <v>0.01254185806226737</v>
      </c>
      <c r="G7" s="7">
        <f>'[1]12分類帳'!J53</f>
        <v>32590</v>
      </c>
      <c r="H7" s="9">
        <f>G7/G13</f>
        <v>0.0323124361732716</v>
      </c>
    </row>
    <row r="8" spans="1:8" ht="32.25" customHeight="1">
      <c r="A8" s="12" t="s">
        <v>18</v>
      </c>
      <c r="B8" s="7">
        <f>'[1]12分類帳'!I56</f>
        <v>0</v>
      </c>
      <c r="C8" s="10"/>
      <c r="D8" s="5" t="s">
        <v>19</v>
      </c>
      <c r="E8" s="7">
        <f>'[1]12分類帳'!K52</f>
        <v>91092</v>
      </c>
      <c r="F8" s="9">
        <f>E8/E13</f>
        <v>0.28348956193748365</v>
      </c>
      <c r="G8" s="7">
        <f>'[1]12分類帳'!K53</f>
        <v>172968</v>
      </c>
      <c r="H8" s="9">
        <f>G8/G13</f>
        <v>0.17149485915981716</v>
      </c>
    </row>
    <row r="9" spans="1:8" ht="36" customHeight="1">
      <c r="A9" s="13" t="s">
        <v>20</v>
      </c>
      <c r="B9" s="7">
        <f>'[1]12分類帳'!J56</f>
        <v>0</v>
      </c>
      <c r="C9" s="10"/>
      <c r="D9" s="5" t="s">
        <v>21</v>
      </c>
      <c r="E9" s="7">
        <f>'[1]12分類帳'!L52</f>
        <v>13701</v>
      </c>
      <c r="F9" s="9">
        <f>E9/E13</f>
        <v>0.0426392052881204</v>
      </c>
      <c r="G9" s="7">
        <f>'[1]12分類帳'!L53</f>
        <v>53731</v>
      </c>
      <c r="H9" s="9">
        <f>G9/G13</f>
        <v>0.05327338165161265</v>
      </c>
    </row>
    <row r="10" spans="1:8" ht="27" customHeight="1">
      <c r="A10" s="5" t="s">
        <v>22</v>
      </c>
      <c r="B10" s="7">
        <f>'[1]12分類帳'!K56</f>
        <v>28</v>
      </c>
      <c r="C10" s="10"/>
      <c r="D10" s="5" t="s">
        <v>23</v>
      </c>
      <c r="E10" s="7">
        <f>'[1]12分類帳'!M52</f>
        <v>0</v>
      </c>
      <c r="F10" s="9">
        <f>E10/E13</f>
        <v>0</v>
      </c>
      <c r="G10" s="7">
        <f>'[1]12分類帳'!M53</f>
        <v>44420</v>
      </c>
      <c r="H10" s="9">
        <f>G10/G13</f>
        <v>0.04404168195203204</v>
      </c>
    </row>
    <row r="11" spans="1:8" ht="27" customHeight="1">
      <c r="A11" s="13"/>
      <c r="B11" s="7">
        <f>'[1]12分類帳'!L56</f>
        <v>0</v>
      </c>
      <c r="C11" s="10"/>
      <c r="D11" s="5" t="s">
        <v>24</v>
      </c>
      <c r="E11" s="7">
        <f>'[1]12分類帳'!N52</f>
        <v>5406</v>
      </c>
      <c r="F11" s="9">
        <f>E11/E13</f>
        <v>0.016824140120252455</v>
      </c>
      <c r="G11" s="7">
        <f>'[1]12分類帳'!N53</f>
        <v>35840</v>
      </c>
      <c r="H11" s="9">
        <f>G11/G13</f>
        <v>0.03553475644216183</v>
      </c>
    </row>
    <row r="12" spans="1:8" ht="21" customHeight="1">
      <c r="A12" s="5"/>
      <c r="B12" s="7">
        <f>'[1]12分類帳'!M56</f>
        <v>0</v>
      </c>
      <c r="C12" s="14"/>
      <c r="D12" s="13"/>
      <c r="E12" s="7"/>
      <c r="F12" s="9"/>
      <c r="G12" s="7"/>
      <c r="H12" s="9"/>
    </row>
    <row r="13" spans="1:8" ht="33" customHeight="1">
      <c r="A13" s="5"/>
      <c r="B13" s="7">
        <f>'[1]12分類帳'!N56</f>
        <v>0</v>
      </c>
      <c r="C13" s="14"/>
      <c r="D13" s="5" t="s">
        <v>25</v>
      </c>
      <c r="E13" s="7">
        <f>SUM(E4:E12)</f>
        <v>321324</v>
      </c>
      <c r="F13" s="9">
        <f>E13/E13</f>
        <v>1</v>
      </c>
      <c r="G13" s="7">
        <f>SUM(G4:G12)</f>
        <v>1008590</v>
      </c>
      <c r="H13" s="9">
        <f>G13/G13</f>
        <v>1</v>
      </c>
    </row>
    <row r="14" spans="1:8" ht="34.5" customHeight="1">
      <c r="A14" s="5" t="s">
        <v>26</v>
      </c>
      <c r="B14" s="7">
        <f>SUM(B5:B12)</f>
        <v>101863</v>
      </c>
      <c r="C14" s="14"/>
      <c r="D14" s="5" t="s">
        <v>27</v>
      </c>
      <c r="E14" s="7">
        <f>'[1]12分類帳'!P53</f>
        <v>232588</v>
      </c>
      <c r="F14" s="9"/>
      <c r="G14" s="7">
        <f>E14</f>
        <v>232588</v>
      </c>
      <c r="H14" s="9"/>
    </row>
    <row r="15" spans="1:8" ht="39.75" customHeight="1">
      <c r="A15" s="5" t="s">
        <v>28</v>
      </c>
      <c r="B15" s="7">
        <f>B14+B4</f>
        <v>553912</v>
      </c>
      <c r="C15" s="15"/>
      <c r="D15" s="5" t="s">
        <v>28</v>
      </c>
      <c r="E15" s="7">
        <f>E13+E14</f>
        <v>553912</v>
      </c>
      <c r="F15" s="16">
        <f>SUM(F4:F11)</f>
        <v>1</v>
      </c>
      <c r="G15" s="7">
        <f>G13+G14</f>
        <v>1241178</v>
      </c>
      <c r="H15" s="16">
        <f>SUM(H4:H11)</f>
        <v>1</v>
      </c>
    </row>
    <row r="16" spans="1:8" ht="66.75" customHeight="1">
      <c r="A16" s="5" t="s">
        <v>29</v>
      </c>
      <c r="B16" s="17" t="s">
        <v>30</v>
      </c>
      <c r="C16" s="17"/>
      <c r="D16" s="17"/>
      <c r="E16" s="17"/>
      <c r="F16" s="17"/>
      <c r="G16" s="17"/>
      <c r="H16" s="17"/>
    </row>
    <row r="17" spans="1:8" ht="27" customHeight="1">
      <c r="A17" s="18" t="s">
        <v>31</v>
      </c>
      <c r="B17" s="18"/>
      <c r="C17" s="18"/>
      <c r="D17" s="18"/>
      <c r="E17" s="18"/>
      <c r="F17" s="18"/>
      <c r="G17" s="18"/>
      <c r="H17" s="18"/>
    </row>
  </sheetData>
  <mergeCells count="8">
    <mergeCell ref="D1:H1"/>
    <mergeCell ref="A1:C1"/>
    <mergeCell ref="B16:H16"/>
    <mergeCell ref="A17:H17"/>
    <mergeCell ref="C4:C15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2017-02-16T03:24:09Z</dcterms:created>
  <dcterms:modified xsi:type="dcterms:W3CDTF">2017-02-16T03:24:52Z</dcterms:modified>
  <cp:category/>
  <cp:version/>
  <cp:contentType/>
  <cp:contentStatus/>
</cp:coreProperties>
</file>