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<sst xmlns="http://schemas.openxmlformats.org/spreadsheetml/2006/main" count="36" uniqueCount="33">
  <si>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</si>
  <si>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106年01月份學校午餐費收支結算表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</si>
  <si>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</si>
  <si>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</si>
  <si>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</si>
  <si>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</si>
  <si>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</si>
  <si>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</si>
  <si>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</si>
  <si>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</si>
  <si>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</si>
  <si>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</si>
  <si>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</si>
  <si>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</si>
  <si>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</si>
  <si>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</si>
  <si>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</si>
  <si>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</si>
  <si>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</si>
  <si>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</si>
  <si>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</si>
  <si>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</si>
  <si>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</si>
  <si>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</si>
  <si>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</si>
  <si>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</si>
  <si>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</si>
  <si>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</si>
  <si>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</si>
  <si>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</si>
  <si>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一、本月其他收入包括下列各項：太保市公所有機蔬菜補助款48180元。</t>
  </si>
  <si>
    <t xml:space="preserve">製表            出納              會計              稽核              執行秘書               校長    </t>
  </si>
  <si>
    <t>一、本月每人收午餐費715元。
二、應收午餐費
      學生335人(1人繳455).
      教職員27人(未計兼代課教師)
 (1人繳350元.).
      合  計362人 共258,205元。
三、補助午餐費計85人,共60,775元:
    (一)縣府:計85人,共60,775元。    
四、9.10.11.12月已預繳1月午餐費計107,250元:
    (一)9月已繳人數85人(85人*715元=60,775元)。 
    (二)10月已繳人數59人(59人*715元=42,185元)。
    (三)11月已繳人數3人(3人*715元=2,145元)。
    (四)12月已繳人數3人(3人*715元=2,145元)。
五、未繳本月午餐費，共計5,720元:
      (一)未繳人數8人 (8人*715元=5,720元)
六、補繳9.10.11.12月9035元.  
         (詳106年1月收費情形表)
七、兼課教師280元.
八、替代役補交12月715元
九、轉學生退260元。
258205-60775-107250-5720+9035+280+715-260=84220+10010.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</si>
</sst>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209;&#36039;&#26009;-&#26580;&#23039;&#30340;\&#22025;&#26032;1040901&#36215;\&#21320;&#39184;\&#26376;&#22577;\105\105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嘉義縣立嘉新國民中學</v>
          </cell>
        </row>
      </sheetData>
      <sheetData sheetId="12">
        <row r="4">
          <cell r="P4">
            <v>232588</v>
          </cell>
        </row>
        <row r="39">
          <cell r="G39">
            <v>2520</v>
          </cell>
          <cell r="H39">
            <v>158594</v>
          </cell>
          <cell r="I39">
            <v>2015</v>
          </cell>
          <cell r="J39">
            <v>2123</v>
          </cell>
          <cell r="K39">
            <v>69229</v>
          </cell>
          <cell r="L39">
            <v>25277</v>
          </cell>
          <cell r="M39">
            <v>1600</v>
          </cell>
          <cell r="N39">
            <v>9248</v>
          </cell>
        </row>
        <row r="40">
          <cell r="G40">
            <v>51222</v>
          </cell>
          <cell r="H40">
            <v>757993</v>
          </cell>
          <cell r="I40">
            <v>22955</v>
          </cell>
          <cell r="J40">
            <v>34713</v>
          </cell>
          <cell r="K40">
            <v>242197</v>
          </cell>
          <cell r="L40">
            <v>79008</v>
          </cell>
          <cell r="M40">
            <v>46020</v>
          </cell>
          <cell r="N40">
            <v>45088</v>
          </cell>
          <cell r="P40">
            <v>104392</v>
          </cell>
        </row>
        <row r="43">
          <cell r="F43">
            <v>84220</v>
          </cell>
          <cell r="G43">
            <v>10010</v>
          </cell>
          <cell r="M43">
            <v>48180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'[1]12結算'!A1:C1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'[1]01分類帳'!P4</f>
        <v>232588</v>
      </c>
      <c r="C4" s="8" t="s">
        <v>32</v>
      </c>
      <c r="D4" s="5" t="s">
        <v>11</v>
      </c>
      <c r="E4" s="7">
        <f>'[1]01分類帳'!G39</f>
        <v>2520</v>
      </c>
      <c r="F4" s="9">
        <f>E4/E13</f>
        <v>0.009312432096849293</v>
      </c>
      <c r="G4" s="7">
        <f>'[1]01分類帳'!G40</f>
        <v>51222</v>
      </c>
      <c r="H4" s="9">
        <f>G4/(G13)</f>
        <v>0.040042339094243574</v>
      </c>
    </row>
    <row r="5" spans="1:8" ht="25.5" customHeight="1">
      <c r="A5" s="5" t="s">
        <v>12</v>
      </c>
      <c r="B5" s="7">
        <f>'[1]01分類帳'!F43</f>
        <v>84220</v>
      </c>
      <c r="C5" s="10"/>
      <c r="D5" s="5" t="s">
        <v>13</v>
      </c>
      <c r="E5" s="7">
        <f>'[1]01分類帳'!H39</f>
        <v>158594</v>
      </c>
      <c r="F5" s="9">
        <f>E5/(E13)</f>
        <v>0.5860697841141733</v>
      </c>
      <c r="G5" s="7">
        <f>'[1]01分類帳'!H40</f>
        <v>757993</v>
      </c>
      <c r="H5" s="9">
        <f>G5/(G13)</f>
        <v>0.5925542293753264</v>
      </c>
    </row>
    <row r="6" spans="1:8" ht="29.25" customHeight="1">
      <c r="A6" s="11" t="s">
        <v>14</v>
      </c>
      <c r="B6" s="7">
        <f>'[1]01分類帳'!G43</f>
        <v>10010</v>
      </c>
      <c r="C6" s="10"/>
      <c r="D6" s="5" t="s">
        <v>15</v>
      </c>
      <c r="E6" s="7">
        <f>'[1]01分類帳'!I39</f>
        <v>2015</v>
      </c>
      <c r="F6" s="9">
        <f>E6/(E13)</f>
        <v>0.007446250267917193</v>
      </c>
      <c r="G6" s="7">
        <f>'[1]01分類帳'!I40</f>
        <v>22955</v>
      </c>
      <c r="H6" s="9">
        <f>G6/(G13)</f>
        <v>0.017944865368559628</v>
      </c>
    </row>
    <row r="7" spans="1:8" ht="30" customHeight="1">
      <c r="A7" s="12" t="s">
        <v>16</v>
      </c>
      <c r="B7" s="7"/>
      <c r="C7" s="10"/>
      <c r="D7" s="5" t="s">
        <v>17</v>
      </c>
      <c r="E7" s="7">
        <f>'[1]01分類帳'!J39</f>
        <v>2123</v>
      </c>
      <c r="F7" s="9">
        <f>E7/(E13)</f>
        <v>0.007845354500639307</v>
      </c>
      <c r="G7" s="7">
        <f>'[1]01分類帳'!J40</f>
        <v>34713</v>
      </c>
      <c r="H7" s="9">
        <f>G7/(G13)</f>
        <v>0.027136576412058824</v>
      </c>
    </row>
    <row r="8" spans="1:8" ht="29.25" customHeight="1">
      <c r="A8" s="12" t="s">
        <v>18</v>
      </c>
      <c r="B8" s="7">
        <f>'[1]01分類帳'!H43</f>
        <v>0</v>
      </c>
      <c r="C8" s="10"/>
      <c r="D8" s="5" t="s">
        <v>19</v>
      </c>
      <c r="E8" s="7">
        <f>'[1]01分類帳'!K39</f>
        <v>69229</v>
      </c>
      <c r="F8" s="9">
        <f>E8/E13</f>
        <v>0.2558295085844364</v>
      </c>
      <c r="G8" s="7">
        <f>'[1]01分類帳'!K40</f>
        <v>242197</v>
      </c>
      <c r="H8" s="9">
        <f>G8/G13</f>
        <v>0.18933533250573018</v>
      </c>
    </row>
    <row r="9" spans="1:8" ht="33" customHeight="1">
      <c r="A9" s="13" t="s">
        <v>20</v>
      </c>
      <c r="B9" s="7">
        <f>'[1]01分類帳'!I43</f>
        <v>0</v>
      </c>
      <c r="C9" s="10"/>
      <c r="D9" s="5" t="s">
        <v>21</v>
      </c>
      <c r="E9" s="7">
        <f>'[1]01分類帳'!L39</f>
        <v>25277</v>
      </c>
      <c r="F9" s="9">
        <f>E9/(E13)</f>
        <v>0.09340886750478555</v>
      </c>
      <c r="G9" s="7">
        <f>'[1]01分類帳'!L40</f>
        <v>79008</v>
      </c>
      <c r="H9" s="9">
        <f>G9/(G13)</f>
        <v>0.06176379538397556</v>
      </c>
    </row>
    <row r="10" spans="1:8" ht="27.75" customHeight="1">
      <c r="A10" s="5" t="s">
        <v>22</v>
      </c>
      <c r="B10" s="7">
        <f>'[1]01分類帳'!M43</f>
        <v>48180</v>
      </c>
      <c r="C10" s="10"/>
      <c r="D10" s="5" t="s">
        <v>23</v>
      </c>
      <c r="E10" s="7">
        <f>'[1]01分類帳'!M39</f>
        <v>1600</v>
      </c>
      <c r="F10" s="9">
        <f>E10/(E13)</f>
        <v>0.005912655299586853</v>
      </c>
      <c r="G10" s="7">
        <f>'[1]01分類帳'!M40</f>
        <v>46020</v>
      </c>
      <c r="H10" s="9">
        <f>G10/(G13)</f>
        <v>0.03597572225053862</v>
      </c>
    </row>
    <row r="11" spans="1:8" ht="24" customHeight="1">
      <c r="A11" s="13"/>
      <c r="B11" s="7">
        <f>'[1]01分類帳'!K43</f>
        <v>0</v>
      </c>
      <c r="C11" s="10"/>
      <c r="D11" s="5" t="s">
        <v>24</v>
      </c>
      <c r="E11" s="7">
        <f>'[1]01分類帳'!N39</f>
        <v>9248</v>
      </c>
      <c r="F11" s="9">
        <f>E11/(E13)</f>
        <v>0.03417514763161201</v>
      </c>
      <c r="G11" s="7">
        <f>'[1]01分類帳'!N40</f>
        <v>45088</v>
      </c>
      <c r="H11" s="9">
        <f>G11/(G13)</f>
        <v>0.03524713960956726</v>
      </c>
    </row>
    <row r="12" spans="1:8" ht="22.5" customHeight="1">
      <c r="A12" s="5"/>
      <c r="B12" s="7"/>
      <c r="C12" s="14"/>
      <c r="D12" s="13"/>
      <c r="E12" s="7"/>
      <c r="F12" s="9"/>
      <c r="G12" s="7"/>
      <c r="H12" s="9"/>
    </row>
    <row r="13" spans="1:8" ht="30.75" customHeight="1">
      <c r="A13" s="5"/>
      <c r="B13" s="7"/>
      <c r="C13" s="14"/>
      <c r="D13" s="5" t="s">
        <v>25</v>
      </c>
      <c r="E13" s="7">
        <f>SUM(E4:E12)</f>
        <v>270606</v>
      </c>
      <c r="F13" s="9">
        <f>(E13)/(E13)</f>
        <v>1</v>
      </c>
      <c r="G13" s="7">
        <f>SUM(G4:G12)</f>
        <v>1279196</v>
      </c>
      <c r="H13" s="9">
        <f>(G13-G8)/(G13-G8)</f>
        <v>1</v>
      </c>
    </row>
    <row r="14" spans="1:8" ht="35.25" customHeight="1">
      <c r="A14" s="5" t="s">
        <v>26</v>
      </c>
      <c r="B14" s="7">
        <f>SUM(B5:B12)</f>
        <v>142410</v>
      </c>
      <c r="C14" s="14"/>
      <c r="D14" s="5" t="s">
        <v>27</v>
      </c>
      <c r="E14" s="7">
        <f>'[1]01分類帳'!P40</f>
        <v>104392</v>
      </c>
      <c r="F14" s="9"/>
      <c r="G14" s="7">
        <f>E14</f>
        <v>104392</v>
      </c>
      <c r="H14" s="9"/>
    </row>
    <row r="15" spans="1:8" ht="38.25" customHeight="1">
      <c r="A15" s="5" t="s">
        <v>28</v>
      </c>
      <c r="B15" s="7">
        <f>B14+B4</f>
        <v>374998</v>
      </c>
      <c r="C15" s="15"/>
      <c r="D15" s="5" t="s">
        <v>28</v>
      </c>
      <c r="E15" s="7">
        <f>E13+E14</f>
        <v>374998</v>
      </c>
      <c r="F15" s="16">
        <f>SUM(F4:F11)</f>
        <v>1</v>
      </c>
      <c r="G15" s="7">
        <f>G13+G14</f>
        <v>1383588</v>
      </c>
      <c r="H15" s="16">
        <f>SUM(H4:H11)</f>
        <v>1</v>
      </c>
    </row>
    <row r="16" spans="1:8" ht="7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2017-02-20T06:05:19Z</dcterms:created>
  <dcterms:modified xsi:type="dcterms:W3CDTF">2017-02-20T06:06:13Z</dcterms:modified>
  <cp:category/>
  <cp:version/>
  <cp:contentType/>
  <cp:contentStatus/>
</cp:coreProperties>
</file>