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9405" activeTab="0"/>
  </bookViews>
  <sheets>
    <sheet name="06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<sst xmlns="http://schemas.openxmlformats.org/spreadsheetml/2006/main" count="36" uniqueCount="33">
  <si>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</si>
  <si>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106年06月份學校午餐費收支結算表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</si>
  <si>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</si>
  <si>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</si>
  <si>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</si>
  <si>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</si>
  <si>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</si>
  <si>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</si>
  <si>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</si>
  <si>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</si>
  <si>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</si>
  <si>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</si>
  <si>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</si>
  <si>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</si>
  <si>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</si>
  <si>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</si>
  <si>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</si>
  <si>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</si>
  <si>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</si>
  <si>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</si>
  <si>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</si>
  <si>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</si>
  <si>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</si>
  <si>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</si>
  <si>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</si>
  <si>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</si>
  <si>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</si>
  <si>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</si>
  <si>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</si>
  <si>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</si>
  <si>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本月其他收入包括下列各項：利息收入30元。</t>
  </si>
  <si>
    <t xml:space="preserve">製表            出納              會計              稽核               執行秘書               校長    </t>
  </si>
  <si>
    <t xml:space="preserve">一、本月每人收午餐費715元。
二、應收午餐費
      學生335人.(三年級110人,補助30人)
      教職員28人(1人繳665元.)
       (未計兼代課教師)
      合  計363人 共238,695元。
三、補助午餐費計88人,共62,920元:
    (一)縣府:計88人,共62,920元。
          (3年級30人)30*715=21450.    
四、已於3.4月預繳本月午餐費計118,170元: 
 (一)1.2年級136人,金額96,525元.
          136人*715元=97,240元
(二)3年級46人,金額20,930元.         
        46*1*455=20,930元
五、10人於五月份預繳6月午餐費(3年級5人)
 計5,850元:
        5*715+5*455=5850元
六、補繳以前月份午餐費9,295元(715*13).
七、兼課師及替代役午餐2,165元(735+1430)
本月午餐費收款數:
238695-62920-118170-5850+2165=53920.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</si>
</sst>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4;&#21209;&#36039;&#26009;-&#26580;&#23039;&#30340;\&#22025;&#26032;1040901&#36215;\&#21320;&#39184;\&#26376;&#22577;\105\105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 "/>
    </sheetNames>
    <sheetDataSet>
      <sheetData sheetId="21">
        <row r="1">
          <cell r="A1" t="str">
            <v>嘉義縣立嘉新國民中學</v>
          </cell>
        </row>
      </sheetData>
      <sheetData sheetId="22">
        <row r="4">
          <cell r="P4">
            <v>368216</v>
          </cell>
        </row>
        <row r="29">
          <cell r="G29">
            <v>7715</v>
          </cell>
          <cell r="H29">
            <v>132034</v>
          </cell>
          <cell r="I29">
            <v>0</v>
          </cell>
          <cell r="J29">
            <v>2188</v>
          </cell>
          <cell r="K29">
            <v>44478</v>
          </cell>
          <cell r="L29">
            <v>14808</v>
          </cell>
          <cell r="M29">
            <v>0</v>
          </cell>
          <cell r="N29">
            <v>8100</v>
          </cell>
        </row>
        <row r="30">
          <cell r="G30">
            <v>112340</v>
          </cell>
          <cell r="H30">
            <v>1315458</v>
          </cell>
          <cell r="I30">
            <v>37295</v>
          </cell>
          <cell r="J30">
            <v>66911</v>
          </cell>
          <cell r="K30">
            <v>445814</v>
          </cell>
          <cell r="L30">
            <v>130948</v>
          </cell>
          <cell r="M30">
            <v>61520</v>
          </cell>
          <cell r="N30">
            <v>79364</v>
          </cell>
          <cell r="P30">
            <v>222138</v>
          </cell>
        </row>
        <row r="33">
          <cell r="F33">
            <v>53920</v>
          </cell>
          <cell r="G33">
            <v>9295</v>
          </cell>
          <cell r="K33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33" customHeight="1">
      <c r="A1" s="1" t="str">
        <f>'[1]05結算'!A1:C1</f>
        <v>嘉義縣立嘉新國民中學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'[1]06分類帳'!P4</f>
        <v>368216</v>
      </c>
      <c r="C4" s="8" t="s">
        <v>32</v>
      </c>
      <c r="D4" s="5" t="s">
        <v>11</v>
      </c>
      <c r="E4" s="7">
        <f>'[1]06分類帳'!G29</f>
        <v>7715</v>
      </c>
      <c r="F4" s="9">
        <f>E4/(E13)</f>
        <v>0.036856914911404866</v>
      </c>
      <c r="G4" s="7">
        <f>'[1]06分類帳'!G30</f>
        <v>112340</v>
      </c>
      <c r="H4" s="9">
        <f>G4/(G13)</f>
        <v>0.04993665681328207</v>
      </c>
    </row>
    <row r="5" spans="1:8" ht="25.5" customHeight="1">
      <c r="A5" s="5" t="s">
        <v>12</v>
      </c>
      <c r="B5" s="7">
        <f>'[1]06分類帳'!F33</f>
        <v>53920</v>
      </c>
      <c r="C5" s="10"/>
      <c r="D5" s="5" t="s">
        <v>13</v>
      </c>
      <c r="E5" s="7">
        <f>'[1]06分類帳'!H29</f>
        <v>132034</v>
      </c>
      <c r="F5" s="9">
        <f>E5/(E13)</f>
        <v>0.6307668053677808</v>
      </c>
      <c r="G5" s="7">
        <f>'[1]06分類帳'!H30</f>
        <v>1315458</v>
      </c>
      <c r="H5" s="9">
        <f>G5/(G13)</f>
        <v>0.5847389593936835</v>
      </c>
    </row>
    <row r="6" spans="1:8" ht="29.25" customHeight="1">
      <c r="A6" s="11" t="s">
        <v>14</v>
      </c>
      <c r="B6" s="7">
        <f>'[1]06分類帳'!G33</f>
        <v>9295</v>
      </c>
      <c r="C6" s="10"/>
      <c r="D6" s="5" t="s">
        <v>15</v>
      </c>
      <c r="E6" s="7">
        <f>'[1]06分類帳'!I29</f>
        <v>0</v>
      </c>
      <c r="F6" s="9">
        <f>E6/(E13)</f>
        <v>0</v>
      </c>
      <c r="G6" s="7">
        <f>'[1]06分類帳'!I30</f>
        <v>37295</v>
      </c>
      <c r="H6" s="9">
        <f>G6/(G13)</f>
        <v>0.01657813437645856</v>
      </c>
    </row>
    <row r="7" spans="1:8" ht="33" customHeight="1">
      <c r="A7" s="12" t="s">
        <v>16</v>
      </c>
      <c r="B7" s="7">
        <f>'[1]06分類帳'!H33</f>
        <v>0</v>
      </c>
      <c r="C7" s="10"/>
      <c r="D7" s="5" t="s">
        <v>17</v>
      </c>
      <c r="E7" s="7">
        <f>'[1]06分類帳'!J29</f>
        <v>2188</v>
      </c>
      <c r="F7" s="9">
        <f>E7/(E13)</f>
        <v>0.010452745278827459</v>
      </c>
      <c r="G7" s="7">
        <f>'[1]06分類帳'!J30</f>
        <v>66911</v>
      </c>
      <c r="H7" s="9">
        <f>G7/(G13)</f>
        <v>0.02974284888760474</v>
      </c>
    </row>
    <row r="8" spans="1:8" ht="33" customHeight="1">
      <c r="A8" s="12" t="s">
        <v>18</v>
      </c>
      <c r="B8" s="7">
        <f>'[1]06分類帳'!I33</f>
        <v>0</v>
      </c>
      <c r="C8" s="10"/>
      <c r="D8" s="5" t="s">
        <v>19</v>
      </c>
      <c r="E8" s="7">
        <f>'[1]06分類帳'!K29</f>
        <v>44478</v>
      </c>
      <c r="F8" s="9">
        <f>E8/(E13)</f>
        <v>0.2124850112027823</v>
      </c>
      <c r="G8" s="7">
        <f>'[1]06分類帳'!K30</f>
        <v>445814</v>
      </c>
      <c r="H8" s="9">
        <f>G8/(G13)</f>
        <v>0.19817038205943147</v>
      </c>
    </row>
    <row r="9" spans="1:8" ht="32.25" customHeight="1">
      <c r="A9" s="13" t="s">
        <v>20</v>
      </c>
      <c r="B9" s="7">
        <f>'[1]06分類帳'!J33</f>
        <v>0</v>
      </c>
      <c r="C9" s="10"/>
      <c r="D9" s="5" t="s">
        <v>21</v>
      </c>
      <c r="E9" s="7">
        <f>'[1]06分類帳'!L29</f>
        <v>14808</v>
      </c>
      <c r="F9" s="9">
        <f>E9/(E13)</f>
        <v>0.07074234556164397</v>
      </c>
      <c r="G9" s="7">
        <f>'[1]06分類帳'!L30</f>
        <v>130948</v>
      </c>
      <c r="H9" s="9">
        <f>G9/(G13)</f>
        <v>0.05820816571466673</v>
      </c>
    </row>
    <row r="10" spans="1:8" ht="30" customHeight="1">
      <c r="A10" s="5" t="s">
        <v>22</v>
      </c>
      <c r="B10" s="7">
        <f>'[1]06分類帳'!K33</f>
        <v>30</v>
      </c>
      <c r="C10" s="10"/>
      <c r="D10" s="5" t="s">
        <v>23</v>
      </c>
      <c r="E10" s="7">
        <f>'[1]06分類帳'!M29</f>
        <v>0</v>
      </c>
      <c r="F10" s="9">
        <f>E10/(E13)</f>
        <v>0</v>
      </c>
      <c r="G10" s="7">
        <f>'[1]06分類帳'!M30</f>
        <v>61520</v>
      </c>
      <c r="H10" s="9">
        <f>G10/(G13)</f>
        <v>0.027346476118507324</v>
      </c>
    </row>
    <row r="11" spans="1:8" ht="26.25" customHeight="1">
      <c r="A11" s="13"/>
      <c r="B11" s="7">
        <f>'[1]06分類帳'!L33</f>
        <v>0</v>
      </c>
      <c r="C11" s="10"/>
      <c r="D11" s="5" t="s">
        <v>24</v>
      </c>
      <c r="E11" s="7">
        <f>'[1]06分類帳'!N29</f>
        <v>8100</v>
      </c>
      <c r="F11" s="9">
        <f>E11/(E13)</f>
        <v>0.03869617767756052</v>
      </c>
      <c r="G11" s="7">
        <f>'[1]06分類帳'!N30</f>
        <v>79364</v>
      </c>
      <c r="H11" s="9">
        <f>G11/(G13)</f>
        <v>0.035278376636365655</v>
      </c>
    </row>
    <row r="12" spans="1:8" ht="18.75" customHeight="1">
      <c r="A12" s="5"/>
      <c r="B12" s="7">
        <f>'[1]06分類帳'!M33</f>
        <v>0</v>
      </c>
      <c r="C12" s="14"/>
      <c r="D12" s="5"/>
      <c r="E12" s="7"/>
      <c r="F12" s="9"/>
      <c r="G12" s="7"/>
      <c r="H12" s="9"/>
    </row>
    <row r="13" spans="1:8" ht="25.5" customHeight="1">
      <c r="A13" s="5"/>
      <c r="B13" s="7">
        <f>'[1]06分類帳'!N33</f>
        <v>0</v>
      </c>
      <c r="C13" s="14"/>
      <c r="D13" s="5" t="s">
        <v>25</v>
      </c>
      <c r="E13" s="7">
        <f>SUM(E4:E12)</f>
        <v>209323</v>
      </c>
      <c r="F13" s="9">
        <f>(E13)/(E13)</f>
        <v>1</v>
      </c>
      <c r="G13" s="7">
        <f>SUM(G4:G12)</f>
        <v>2249650</v>
      </c>
      <c r="H13" s="9">
        <f>(G13)/(G13)</f>
        <v>1</v>
      </c>
    </row>
    <row r="14" spans="1:8" ht="25.5" customHeight="1">
      <c r="A14" s="5" t="s">
        <v>26</v>
      </c>
      <c r="B14" s="7">
        <f>SUM(B5:B13)</f>
        <v>63245</v>
      </c>
      <c r="C14" s="14"/>
      <c r="D14" s="5" t="s">
        <v>27</v>
      </c>
      <c r="E14" s="7">
        <f>'[1]06分類帳'!P30</f>
        <v>222138</v>
      </c>
      <c r="F14" s="9"/>
      <c r="G14" s="7">
        <f>E14</f>
        <v>222138</v>
      </c>
      <c r="H14" s="9"/>
    </row>
    <row r="15" spans="1:8" ht="25.5" customHeight="1">
      <c r="A15" s="5" t="s">
        <v>28</v>
      </c>
      <c r="B15" s="7">
        <f>B14+B4</f>
        <v>431461</v>
      </c>
      <c r="C15" s="15"/>
      <c r="D15" s="5" t="s">
        <v>28</v>
      </c>
      <c r="E15" s="7">
        <f>E13+E14</f>
        <v>431461</v>
      </c>
      <c r="F15" s="16">
        <f>SUM(F4:F11)</f>
        <v>0.9999999999999999</v>
      </c>
      <c r="G15" s="7">
        <f>G13+G14</f>
        <v>2471788</v>
      </c>
      <c r="H15" s="16">
        <f>SUM(H4:H11)</f>
        <v>1</v>
      </c>
    </row>
    <row r="16" spans="1:8" ht="55.5" customHeight="1">
      <c r="A16" s="5" t="s">
        <v>29</v>
      </c>
      <c r="B16" s="17" t="s">
        <v>30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31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2017-07-20T02:00:14Z</dcterms:created>
  <dcterms:modified xsi:type="dcterms:W3CDTF">2017-07-20T02:01:11Z</dcterms:modified>
  <cp:category/>
  <cp:version/>
  <cp:contentType/>
  <cp:contentStatus/>
</cp:coreProperties>
</file>