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7結算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<sst xmlns="http://schemas.openxmlformats.org/spreadsheetml/2006/main" count="36" uniqueCount="33">
  <si>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</si>
  <si>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106年07月份學校午餐費收支結算表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</si>
  <si>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</si>
  <si>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</si>
  <si>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</si>
  <si>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</si>
  <si>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</si>
  <si>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</si>
  <si>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</si>
  <si>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</si>
  <si>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</si>
  <si>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一、暑假期間無午餐收入.
二、1400元為請假及校外教學午餐退費。 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</si>
  <si>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</si>
  <si>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</si>
  <si>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</si>
  <si>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</si>
  <si>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</si>
  <si>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</si>
  <si>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</si>
  <si>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</si>
  <si>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</si>
  <si>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</si>
  <si>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</si>
  <si>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</si>
  <si>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</si>
  <si>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</si>
  <si>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</si>
  <si>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</si>
  <si>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</si>
  <si>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</si>
  <si>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</si>
  <si>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本月其他收入：調味料存貨退貨退款收入2550元。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</si>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</sst>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5\105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 "/>
    </sheetNames>
    <sheetDataSet>
      <sheetData sheetId="21">
        <row r="1">
          <cell r="A1" t="str">
            <v>嘉義縣立嘉新國民中學</v>
          </cell>
        </row>
      </sheetData>
      <sheetData sheetId="24">
        <row r="4">
          <cell r="P4">
            <v>222138</v>
          </cell>
        </row>
        <row r="22">
          <cell r="G22">
            <v>5775</v>
          </cell>
          <cell r="H22">
            <v>85565</v>
          </cell>
          <cell r="I22">
            <v>0</v>
          </cell>
          <cell r="J22">
            <v>0</v>
          </cell>
          <cell r="K22">
            <v>51716</v>
          </cell>
          <cell r="L22">
            <v>5976</v>
          </cell>
          <cell r="M22">
            <v>11800</v>
          </cell>
          <cell r="N22">
            <v>1186</v>
          </cell>
        </row>
        <row r="23">
          <cell r="G23">
            <v>118115</v>
          </cell>
          <cell r="H23">
            <v>1401023</v>
          </cell>
          <cell r="I23">
            <v>37295</v>
          </cell>
          <cell r="J23">
            <v>66911</v>
          </cell>
          <cell r="K23">
            <v>497530</v>
          </cell>
          <cell r="L23">
            <v>136924</v>
          </cell>
          <cell r="M23">
            <v>73320</v>
          </cell>
          <cell r="N23">
            <v>80550</v>
          </cell>
          <cell r="P23">
            <v>61270</v>
          </cell>
        </row>
        <row r="26">
          <cell r="F26">
            <v>-1400</v>
          </cell>
          <cell r="K26">
            <v>2550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'[1]07分類帳 '!P4</f>
        <v>222138</v>
      </c>
      <c r="C4" s="8" t="s">
        <v>11</v>
      </c>
      <c r="D4" s="5" t="s">
        <v>12</v>
      </c>
      <c r="E4" s="7">
        <f>'[1]07分類帳 '!G22</f>
        <v>5775</v>
      </c>
      <c r="F4" s="9">
        <f>E4/(E13)</f>
        <v>0.035644187682850055</v>
      </c>
      <c r="G4" s="7">
        <f>'[1]07分類帳 '!G23</f>
        <v>118115</v>
      </c>
      <c r="H4" s="9">
        <f>G4/(G13)</f>
        <v>0.04897647603235603</v>
      </c>
    </row>
    <row r="5" spans="1:8" ht="25.5" customHeight="1">
      <c r="A5" s="5" t="s">
        <v>13</v>
      </c>
      <c r="B5" s="7">
        <f>'[1]07分類帳 '!F26</f>
        <v>-1400</v>
      </c>
      <c r="C5" s="10"/>
      <c r="D5" s="5" t="s">
        <v>14</v>
      </c>
      <c r="E5" s="7">
        <f>'[1]07分類帳 '!H22</f>
        <v>85565</v>
      </c>
      <c r="F5" s="9">
        <f>E5/(E13)</f>
        <v>0.5281203323087558</v>
      </c>
      <c r="G5" s="7">
        <f>'[1]07分類帳 '!H23</f>
        <v>1401023</v>
      </c>
      <c r="H5" s="9">
        <f>G5/(G13)</f>
        <v>0.5809352696971557</v>
      </c>
    </row>
    <row r="6" spans="1:8" ht="29.25" customHeight="1">
      <c r="A6" s="11" t="s">
        <v>15</v>
      </c>
      <c r="B6" s="7"/>
      <c r="C6" s="10"/>
      <c r="D6" s="5" t="s">
        <v>16</v>
      </c>
      <c r="E6" s="7">
        <f>'[1]07分類帳 '!I22</f>
        <v>0</v>
      </c>
      <c r="F6" s="9">
        <f>E6/(E13)</f>
        <v>0</v>
      </c>
      <c r="G6" s="7">
        <f>'[1]07分類帳 '!I23</f>
        <v>37295</v>
      </c>
      <c r="H6" s="9">
        <f>G6/(G13)</f>
        <v>0.015464400572549787</v>
      </c>
    </row>
    <row r="7" spans="1:8" ht="33" customHeight="1">
      <c r="A7" s="12" t="s">
        <v>17</v>
      </c>
      <c r="B7" s="7">
        <f>'[1]06分類帳'!H33</f>
        <v>0</v>
      </c>
      <c r="C7" s="10"/>
      <c r="D7" s="5" t="s">
        <v>18</v>
      </c>
      <c r="E7" s="7">
        <f>'[1]07分類帳 '!J22</f>
        <v>0</v>
      </c>
      <c r="F7" s="9">
        <f>E7/(E13)</f>
        <v>0</v>
      </c>
      <c r="G7" s="7">
        <f>'[1]07分類帳 '!J23</f>
        <v>66911</v>
      </c>
      <c r="H7" s="9">
        <f>G7/(G13)</f>
        <v>0.027744697860567873</v>
      </c>
    </row>
    <row r="8" spans="1:8" ht="33" customHeight="1">
      <c r="A8" s="12" t="s">
        <v>19</v>
      </c>
      <c r="B8" s="7">
        <f>'[1]06分類帳'!I33</f>
        <v>0</v>
      </c>
      <c r="C8" s="10"/>
      <c r="D8" s="5" t="s">
        <v>20</v>
      </c>
      <c r="E8" s="7">
        <f>'[1]07分類帳 '!K22</f>
        <v>51716</v>
      </c>
      <c r="F8" s="9">
        <f>E8/E13</f>
        <v>0.31919910133441964</v>
      </c>
      <c r="G8" s="7">
        <f>'[1]07分類帳 '!K23</f>
        <v>497530</v>
      </c>
      <c r="H8" s="9">
        <f>G8/G13</f>
        <v>0.2063011990041747</v>
      </c>
    </row>
    <row r="9" spans="1:8" ht="32.25" customHeight="1">
      <c r="A9" s="13" t="s">
        <v>21</v>
      </c>
      <c r="B9" s="7">
        <f>'[1]06分類帳'!J33</f>
        <v>0</v>
      </c>
      <c r="C9" s="10"/>
      <c r="D9" s="5" t="s">
        <v>22</v>
      </c>
      <c r="E9" s="7">
        <f>'[1]07分類帳 '!L22</f>
        <v>5976</v>
      </c>
      <c r="F9" s="9">
        <f>E9/(E13)</f>
        <v>0.03688479057882457</v>
      </c>
      <c r="G9" s="7">
        <f>'[1]07分類帳 '!L23</f>
        <v>136924</v>
      </c>
      <c r="H9" s="9">
        <f>G9/(G13)</f>
        <v>0.05677564241844234</v>
      </c>
    </row>
    <row r="10" spans="1:8" ht="30" customHeight="1">
      <c r="A10" s="5" t="s">
        <v>23</v>
      </c>
      <c r="B10" s="7">
        <f>'[1]07分類帳 '!K26</f>
        <v>2550</v>
      </c>
      <c r="C10" s="10"/>
      <c r="D10" s="5" t="s">
        <v>24</v>
      </c>
      <c r="E10" s="7">
        <f>'[1]07分類帳 '!M22</f>
        <v>11800</v>
      </c>
      <c r="F10" s="9">
        <f>E10/(E13)</f>
        <v>0.07283141379352912</v>
      </c>
      <c r="G10" s="7">
        <f>'[1]07分類帳 '!M23</f>
        <v>73320</v>
      </c>
      <c r="H10" s="9">
        <f>G10/(G13)</f>
        <v>0.030402194663610414</v>
      </c>
    </row>
    <row r="11" spans="1:8" ht="26.25" customHeight="1">
      <c r="A11" s="13"/>
      <c r="B11" s="7">
        <f>'[1]06分類帳'!L33</f>
        <v>0</v>
      </c>
      <c r="C11" s="10"/>
      <c r="D11" s="5" t="s">
        <v>25</v>
      </c>
      <c r="E11" s="7">
        <f>'[1]07分類帳 '!N22</f>
        <v>1186</v>
      </c>
      <c r="F11" s="9">
        <f>E11/(E13)</f>
        <v>0.007320174301620808</v>
      </c>
      <c r="G11" s="7">
        <f>'[1]07分類帳 '!N23</f>
        <v>80550</v>
      </c>
      <c r="H11" s="9">
        <f>G11/(G13)</f>
        <v>0.033400119751143195</v>
      </c>
    </row>
    <row r="12" spans="1:8" ht="18.75" customHeight="1">
      <c r="A12" s="5"/>
      <c r="B12" s="7">
        <f>'[1]06分類帳'!M33</f>
        <v>0</v>
      </c>
      <c r="C12" s="14"/>
      <c r="D12" s="5"/>
      <c r="E12" s="7"/>
      <c r="F12" s="9"/>
      <c r="G12" s="7"/>
      <c r="H12" s="9"/>
    </row>
    <row r="13" spans="1:8" ht="25.5" customHeight="1">
      <c r="A13" s="5"/>
      <c r="B13" s="7">
        <f>'[1]06分類帳'!N33</f>
        <v>0</v>
      </c>
      <c r="C13" s="14"/>
      <c r="D13" s="5" t="s">
        <v>26</v>
      </c>
      <c r="E13" s="7">
        <f>SUM(E4:E12)</f>
        <v>162018</v>
      </c>
      <c r="F13" s="9">
        <f>(E13)/(E13)</f>
        <v>1</v>
      </c>
      <c r="G13" s="7">
        <f>SUM(G4:G12)</f>
        <v>2411668</v>
      </c>
      <c r="H13" s="9">
        <f>(G13)/(G13)</f>
        <v>1</v>
      </c>
    </row>
    <row r="14" spans="1:8" ht="25.5" customHeight="1">
      <c r="A14" s="5" t="s">
        <v>27</v>
      </c>
      <c r="B14" s="7">
        <f>SUM(B5:B13)</f>
        <v>1150</v>
      </c>
      <c r="C14" s="14"/>
      <c r="D14" s="5" t="s">
        <v>28</v>
      </c>
      <c r="E14" s="7">
        <f>'[1]07分類帳 '!P23</f>
        <v>61270</v>
      </c>
      <c r="F14" s="9"/>
      <c r="G14" s="7">
        <f>E14</f>
        <v>61270</v>
      </c>
      <c r="H14" s="9"/>
    </row>
    <row r="15" spans="1:8" ht="25.5" customHeight="1">
      <c r="A15" s="5" t="s">
        <v>29</v>
      </c>
      <c r="B15" s="7">
        <f>B14+B4</f>
        <v>223288</v>
      </c>
      <c r="C15" s="15"/>
      <c r="D15" s="5" t="s">
        <v>29</v>
      </c>
      <c r="E15" s="7">
        <f>E13+E14</f>
        <v>223288</v>
      </c>
      <c r="F15" s="16">
        <f>SUM(F4:F11)</f>
        <v>0.9999999999999999</v>
      </c>
      <c r="G15" s="7">
        <f>G13+G14</f>
        <v>2472938</v>
      </c>
      <c r="H15" s="16">
        <f>SUM(H4:H11)</f>
        <v>1</v>
      </c>
    </row>
    <row r="16" spans="1:8" ht="55.5" customHeight="1">
      <c r="A16" s="5" t="s">
        <v>30</v>
      </c>
      <c r="B16" s="17" t="s">
        <v>31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32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2017-08-17T08:12:33Z</dcterms:created>
  <dcterms:modified xsi:type="dcterms:W3CDTF">2017-08-17T08:12:50Z</dcterms:modified>
  <cp:category/>
  <cp:version/>
  <cp:contentType/>
  <cp:contentStatus/>
</cp:coreProperties>
</file>